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SNP\SNP folder\DIR #Memos\SNP Dir. Memos 23-24\"/>
    </mc:Choice>
  </mc:AlternateContent>
  <xr:revisionPtr revIDLastSave="0" documentId="13_ncr:1_{36254852-DEA8-49B8-AD59-C5C408BB808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dentified SFAs and Allocations" sheetId="1" r:id="rId1"/>
  </sheets>
  <definedNames>
    <definedName name="_xlnm._FilterDatabase" localSheetId="0" hidden="1">'Identified SFAs and Allocations'!$A$15:$H$56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C11" i="1" l="1"/>
  <c r="C14" i="1" s="1"/>
  <c r="C57" i="1"/>
  <c r="D16" i="1" l="1"/>
  <c r="E16" i="1" s="1"/>
  <c r="F16" i="1" s="1"/>
  <c r="D24" i="1"/>
  <c r="D32" i="1"/>
  <c r="E32" i="1" s="1"/>
  <c r="F32" i="1" s="1"/>
  <c r="D40" i="1"/>
  <c r="E40" i="1" s="1"/>
  <c r="F40" i="1" s="1"/>
  <c r="D48" i="1"/>
  <c r="E48" i="1" s="1"/>
  <c r="F48" i="1" s="1"/>
  <c r="D46" i="1"/>
  <c r="E46" i="1" s="1"/>
  <c r="F46" i="1" s="1"/>
  <c r="D47" i="1"/>
  <c r="E47" i="1" s="1"/>
  <c r="F47" i="1" s="1"/>
  <c r="D17" i="1"/>
  <c r="E17" i="1" s="1"/>
  <c r="F17" i="1" s="1"/>
  <c r="D25" i="1"/>
  <c r="E25" i="1" s="1"/>
  <c r="F25" i="1" s="1"/>
  <c r="D33" i="1"/>
  <c r="E33" i="1" s="1"/>
  <c r="F33" i="1" s="1"/>
  <c r="D41" i="1"/>
  <c r="E41" i="1" s="1"/>
  <c r="F41" i="1" s="1"/>
  <c r="D49" i="1"/>
  <c r="E49" i="1" s="1"/>
  <c r="F49" i="1" s="1"/>
  <c r="D23" i="1"/>
  <c r="E23" i="1" s="1"/>
  <c r="F23" i="1" s="1"/>
  <c r="D18" i="1"/>
  <c r="E18" i="1" s="1"/>
  <c r="F18" i="1" s="1"/>
  <c r="D26" i="1"/>
  <c r="E26" i="1" s="1"/>
  <c r="F26" i="1" s="1"/>
  <c r="D34" i="1"/>
  <c r="E34" i="1" s="1"/>
  <c r="F34" i="1" s="1"/>
  <c r="D42" i="1"/>
  <c r="E42" i="1" s="1"/>
  <c r="F42" i="1" s="1"/>
  <c r="D50" i="1"/>
  <c r="D54" i="1"/>
  <c r="E54" i="1" s="1"/>
  <c r="F54" i="1" s="1"/>
  <c r="D39" i="1"/>
  <c r="E39" i="1" s="1"/>
  <c r="F39" i="1" s="1"/>
  <c r="D19" i="1"/>
  <c r="D27" i="1"/>
  <c r="E27" i="1" s="1"/>
  <c r="F27" i="1" s="1"/>
  <c r="D35" i="1"/>
  <c r="E35" i="1" s="1"/>
  <c r="F35" i="1" s="1"/>
  <c r="D43" i="1"/>
  <c r="E43" i="1" s="1"/>
  <c r="F43" i="1" s="1"/>
  <c r="D51" i="1"/>
  <c r="D38" i="1"/>
  <c r="D20" i="1"/>
  <c r="E20" i="1" s="1"/>
  <c r="F20" i="1" s="1"/>
  <c r="D28" i="1"/>
  <c r="E28" i="1" s="1"/>
  <c r="F28" i="1" s="1"/>
  <c r="D36" i="1"/>
  <c r="E36" i="1" s="1"/>
  <c r="F36" i="1" s="1"/>
  <c r="D44" i="1"/>
  <c r="E44" i="1" s="1"/>
  <c r="F44" i="1" s="1"/>
  <c r="D52" i="1"/>
  <c r="E52" i="1" s="1"/>
  <c r="F52" i="1" s="1"/>
  <c r="D30" i="1"/>
  <c r="E30" i="1" s="1"/>
  <c r="F30" i="1" s="1"/>
  <c r="D55" i="1"/>
  <c r="E55" i="1" s="1"/>
  <c r="F55" i="1" s="1"/>
  <c r="D21" i="1"/>
  <c r="E21" i="1" s="1"/>
  <c r="F21" i="1" s="1"/>
  <c r="D29" i="1"/>
  <c r="E29" i="1" s="1"/>
  <c r="F29" i="1" s="1"/>
  <c r="D37" i="1"/>
  <c r="E37" i="1" s="1"/>
  <c r="F37" i="1" s="1"/>
  <c r="D45" i="1"/>
  <c r="E45" i="1" s="1"/>
  <c r="F45" i="1" s="1"/>
  <c r="D53" i="1"/>
  <c r="E53" i="1" s="1"/>
  <c r="F53" i="1" s="1"/>
  <c r="D22" i="1"/>
  <c r="E22" i="1" s="1"/>
  <c r="F22" i="1" s="1"/>
  <c r="D31" i="1"/>
  <c r="E31" i="1" s="1"/>
  <c r="F31" i="1" s="1"/>
  <c r="E51" i="1"/>
  <c r="F51" i="1" s="1"/>
  <c r="E38" i="1"/>
  <c r="F38" i="1" s="1"/>
  <c r="E24" i="1"/>
  <c r="F24" i="1" s="1"/>
  <c r="D56" i="1"/>
  <c r="E56" i="1" s="1"/>
  <c r="F56" i="1" s="1"/>
  <c r="E19" i="1"/>
  <c r="F19" i="1" s="1"/>
  <c r="E50" i="1"/>
  <c r="F50" i="1" s="1"/>
  <c r="D57" i="1" l="1"/>
  <c r="F57" i="1"/>
  <c r="E57" i="1"/>
</calcChain>
</file>

<file path=xl/sharedStrings.xml><?xml version="1.0" encoding="utf-8"?>
<sst xmlns="http://schemas.openxmlformats.org/spreadsheetml/2006/main" count="188" uniqueCount="113">
  <si>
    <t>Total grant from GAD</t>
  </si>
  <si>
    <t>Supply Chain Assistance Funds</t>
  </si>
  <si>
    <t>10% for Centralized Procurement</t>
  </si>
  <si>
    <t>Centralized Local Procurement Pilot Program</t>
  </si>
  <si>
    <t>Minus Distribution of $10K per Public SFA</t>
  </si>
  <si>
    <t>Minus Distribution of $2k per Private SFA</t>
  </si>
  <si>
    <t>SFA within range of a regional food hub for the purposes of the Centralized Local Procurement Pilot Program</t>
  </si>
  <si>
    <t>Food Hub Partner</t>
  </si>
  <si>
    <t>002</t>
  </si>
  <si>
    <t>Albemarle County Public Schools</t>
  </si>
  <si>
    <t>005</t>
  </si>
  <si>
    <t>Amherst County Public Schools</t>
  </si>
  <si>
    <t>006</t>
  </si>
  <si>
    <t>Appomattox County Public Schools</t>
  </si>
  <si>
    <t>007</t>
  </si>
  <si>
    <t>Arlington County Public Schools</t>
  </si>
  <si>
    <t>014</t>
  </si>
  <si>
    <t>Buchanan County Public Schools</t>
  </si>
  <si>
    <t>018</t>
  </si>
  <si>
    <t>Carroll County Public Schools</t>
  </si>
  <si>
    <t>104</t>
  </si>
  <si>
    <t>Charlottesville City Public Schools</t>
  </si>
  <si>
    <t>136</t>
  </si>
  <si>
    <t>Chesapeake City Public Schools</t>
  </si>
  <si>
    <t>021</t>
  </si>
  <si>
    <t>Chesterfield County Public Schools</t>
  </si>
  <si>
    <t>024</t>
  </si>
  <si>
    <t>Culpeper County Public Schools</t>
  </si>
  <si>
    <t>029</t>
  </si>
  <si>
    <t>Fairfax County Public Schools</t>
  </si>
  <si>
    <t>030</t>
  </si>
  <si>
    <t>Fauquier County Public Schools</t>
  </si>
  <si>
    <t>112</t>
  </si>
  <si>
    <t>Hampton City Public Schools</t>
  </si>
  <si>
    <t>043</t>
  </si>
  <si>
    <t>Henrico County Public Schools</t>
  </si>
  <si>
    <t>050</t>
  </si>
  <si>
    <t>King William County Public Schools</t>
  </si>
  <si>
    <t>052</t>
  </si>
  <si>
    <t>Lee County Public Schools</t>
  </si>
  <si>
    <t>053</t>
  </si>
  <si>
    <t>Loudoun County Public Schools</t>
  </si>
  <si>
    <t>115</t>
  </si>
  <si>
    <t>Lynchburg City Public Schools</t>
  </si>
  <si>
    <t>143</t>
  </si>
  <si>
    <t>Manassas City Public Schools</t>
  </si>
  <si>
    <t>062</t>
  </si>
  <si>
    <t>Nelson County Public Schools</t>
  </si>
  <si>
    <t>117</t>
  </si>
  <si>
    <t>Newport News City Public Schools</t>
  </si>
  <si>
    <t>118</t>
  </si>
  <si>
    <t>Norfolk City Public Schools</t>
  </si>
  <si>
    <t>120</t>
  </si>
  <si>
    <t>Petersburg City Public Schools</t>
  </si>
  <si>
    <t>073</t>
  </si>
  <si>
    <t>Prince Edward County Public Schools</t>
  </si>
  <si>
    <t>123</t>
  </si>
  <si>
    <t>Richmond City Public Schools</t>
  </si>
  <si>
    <t>084</t>
  </si>
  <si>
    <t>Scott County Public Schools</t>
  </si>
  <si>
    <t>085</t>
  </si>
  <si>
    <t>Shenandoah County Public Schools</t>
  </si>
  <si>
    <t>086</t>
  </si>
  <si>
    <t>Smyth County Public Schools</t>
  </si>
  <si>
    <t>126</t>
  </si>
  <si>
    <t>Staunton City Public Schools</t>
  </si>
  <si>
    <t>127</t>
  </si>
  <si>
    <t>Suffolk City Public Schools</t>
  </si>
  <si>
    <t>128</t>
  </si>
  <si>
    <t>Virginia Beach City Public Schools</t>
  </si>
  <si>
    <t>218</t>
  </si>
  <si>
    <t>130</t>
  </si>
  <si>
    <t>Waynesboro City Public Schools</t>
  </si>
  <si>
    <t>131</t>
  </si>
  <si>
    <t>Williamsburg-James City County Public Schools</t>
  </si>
  <si>
    <t>Identified School Food Authorities and Allocations</t>
  </si>
  <si>
    <t>Virginia Department of Education</t>
  </si>
  <si>
    <t>Overview</t>
  </si>
  <si>
    <t>Totals</t>
  </si>
  <si>
    <t>*End of Worksheet*</t>
  </si>
  <si>
    <t>Total Allocation Amount (Dist. plus $10K base/private $2K base)</t>
  </si>
  <si>
    <t>Page County Public Schools</t>
  </si>
  <si>
    <t>Prince William County Public Schools</t>
  </si>
  <si>
    <t>Rappahannock County Public Schools</t>
  </si>
  <si>
    <t>Alexandria City Public Schools</t>
  </si>
  <si>
    <t>Falls Church City Public Schools</t>
  </si>
  <si>
    <t>Harrisonburg City Public Schools</t>
  </si>
  <si>
    <t>Manassas Park City Public Schools</t>
  </si>
  <si>
    <t>Virginia School for the Deaf and Blind</t>
  </si>
  <si>
    <t>Office of School and Community Nutrition Programs</t>
  </si>
  <si>
    <t>069</t>
  </si>
  <si>
    <t>075</t>
  </si>
  <si>
    <t>078</t>
  </si>
  <si>
    <t>101</t>
  </si>
  <si>
    <t>109</t>
  </si>
  <si>
    <t>113</t>
  </si>
  <si>
    <t>144</t>
  </si>
  <si>
    <t xml:space="preserve">NSLP Membership
October 2023
</t>
  </si>
  <si>
    <t>% of All Membership</t>
  </si>
  <si>
    <t>Membership Distribution Amount</t>
  </si>
  <si>
    <t>Amount to use based on Membership</t>
  </si>
  <si>
    <t>SFA</t>
  </si>
  <si>
    <t>Proposed Delivery Cadence</t>
  </si>
  <si>
    <t>ASD</t>
  </si>
  <si>
    <t>Weekly, Wednesday</t>
  </si>
  <si>
    <t>Weekly, Tuesday</t>
  </si>
  <si>
    <t>4P Foods</t>
  </si>
  <si>
    <t>Bi-Weekly</t>
  </si>
  <si>
    <t>Weekly</t>
  </si>
  <si>
    <t>Monthly</t>
  </si>
  <si>
    <t>Attachment B</t>
  </si>
  <si>
    <t>SCNP Memo No. 2023-2024-62</t>
  </si>
  <si>
    <t>March 12,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</si>
</sst>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1" xfId="0" applyFont="1" applyBorder="1"/>
    <xf numFmtId="8" fontId="2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/>
    <xf numFmtId="3" fontId="2" fillId="0" borderId="2" xfId="0" applyNumberFormat="1" applyFont="1" applyBorder="1"/>
    <xf numFmtId="10" fontId="2" fillId="0" borderId="2" xfId="0" applyNumberFormat="1" applyFont="1" applyBorder="1"/>
    <xf numFmtId="8" fontId="2" fillId="0" borderId="2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9" fontId="3" fillId="0" borderId="0" xfId="2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8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4" fontId="3" fillId="2" borderId="2" xfId="1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/>
    <xf numFmtId="164" fontId="3" fillId="0" borderId="2" xfId="0" applyNumberFormat="1" applyFont="1" applyBorder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106"/>
  <sheetViews>
    <sheetView showGridLines="0" tabSelected="1" zoomScale="70" zoomScaleNormal="70" workbookViewId="0">
      <selection activeCell="A4" sqref="A4"/>
    </sheetView>
  </sheetViews>
  <sheetFormatPr defaultColWidth="0" defaultRowHeight="15.5" zeroHeight="1" x14ac:dyDescent="0.35"/>
  <cols>
    <col min="1" max="1" width="13.81640625" style="1" customWidth="1"/>
    <col min="2" max="2" width="48.6328125" style="1" bestFit="1" customWidth="1"/>
    <col min="3" max="3" width="21.6328125" style="2" customWidth="1"/>
    <col min="4" max="4" width="20.36328125" style="1" customWidth="1"/>
    <col min="5" max="5" width="14.6328125" style="1" customWidth="1"/>
    <col min="6" max="6" width="17.1796875" style="1" customWidth="1"/>
    <col min="7" max="7" width="17.81640625" style="1" customWidth="1"/>
    <col min="8" max="8" width="19.1796875" style="1" customWidth="1"/>
    <col min="9" max="9" width="0" style="1" hidden="1" customWidth="1"/>
    <col min="10" max="11" width="0" style="1" hidden="1"/>
    <col min="12" max="16382" width="9.1796875" style="1" hidden="1"/>
    <col min="16383" max="16383" width="3" style="1" hidden="1" customWidth="1"/>
    <col min="16384" max="16384" width="3" style="1" hidden="1"/>
  </cols>
  <sheetData>
    <row r="1" spans="1:8" s="36" customFormat="1" ht="20.25" customHeight="1" x14ac:dyDescent="0.35">
      <c r="A1" s="36" t="s">
        <v>110</v>
      </c>
    </row>
    <row r="2" spans="1:8" s="34" customFormat="1" ht="20.25" customHeight="1" x14ac:dyDescent="0.35">
      <c r="A2" s="36" t="s">
        <v>111</v>
      </c>
      <c r="B2" s="36"/>
      <c r="C2" s="36"/>
      <c r="D2" s="36"/>
      <c r="E2" s="36"/>
      <c r="F2" s="36"/>
      <c r="G2" s="36"/>
      <c r="H2" s="36"/>
    </row>
    <row r="3" spans="1:8" s="34" customFormat="1" ht="20.25" customHeight="1" x14ac:dyDescent="0.35">
      <c r="A3" s="37" t="s">
        <v>112</v>
      </c>
      <c r="B3" s="37"/>
      <c r="C3" s="37"/>
      <c r="D3" s="37"/>
      <c r="E3" s="37"/>
      <c r="F3" s="37"/>
      <c r="G3" s="37"/>
      <c r="H3" s="37"/>
    </row>
    <row r="4" spans="1:8" ht="35.25" customHeight="1" x14ac:dyDescent="0.35">
      <c r="A4" s="5" t="s">
        <v>76</v>
      </c>
      <c r="B4" s="4"/>
      <c r="C4" s="4"/>
      <c r="D4" s="4"/>
      <c r="E4" s="4"/>
      <c r="F4" s="4"/>
      <c r="G4" s="4"/>
      <c r="H4" s="4"/>
    </row>
    <row r="5" spans="1:8" ht="20.25" customHeight="1" x14ac:dyDescent="0.35">
      <c r="A5" s="5" t="s">
        <v>89</v>
      </c>
      <c r="B5" s="4"/>
      <c r="C5" s="4"/>
      <c r="D5" s="4"/>
      <c r="E5" s="4"/>
      <c r="F5" s="4"/>
      <c r="G5" s="4"/>
      <c r="H5" s="4"/>
    </row>
    <row r="6" spans="1:8" ht="35.25" customHeight="1" x14ac:dyDescent="0.6">
      <c r="A6" s="6" t="s">
        <v>1</v>
      </c>
      <c r="B6" s="4"/>
      <c r="C6" s="4"/>
      <c r="D6" s="4"/>
      <c r="E6" s="4"/>
      <c r="F6" s="4"/>
      <c r="G6" s="4"/>
      <c r="H6" s="4"/>
    </row>
    <row r="7" spans="1:8" ht="28" x14ac:dyDescent="0.6">
      <c r="A7" s="6" t="s">
        <v>3</v>
      </c>
      <c r="B7" s="4"/>
      <c r="C7" s="4"/>
      <c r="D7" s="4"/>
      <c r="E7" s="4"/>
      <c r="F7" s="4"/>
      <c r="G7" s="4"/>
      <c r="H7" s="4"/>
    </row>
    <row r="8" spans="1:8" ht="28" x14ac:dyDescent="0.6">
      <c r="A8" s="6" t="s">
        <v>75</v>
      </c>
      <c r="B8" s="4"/>
      <c r="C8" s="4"/>
      <c r="D8" s="4"/>
      <c r="E8" s="4"/>
      <c r="F8" s="4"/>
      <c r="G8" s="4"/>
      <c r="H8" s="4"/>
    </row>
    <row r="9" spans="1:8" ht="35.25" customHeight="1" x14ac:dyDescent="0.35">
      <c r="A9" s="21" t="s">
        <v>77</v>
      </c>
      <c r="B9" s="22"/>
      <c r="C9" s="23"/>
    </row>
    <row r="10" spans="1:8" ht="31.5" customHeight="1" x14ac:dyDescent="0.35">
      <c r="A10" s="7" t="s">
        <v>0</v>
      </c>
      <c r="C10" s="26">
        <v>27213679</v>
      </c>
    </row>
    <row r="11" spans="1:8" ht="30" customHeight="1" x14ac:dyDescent="0.35">
      <c r="A11" s="7" t="s">
        <v>2</v>
      </c>
      <c r="C11" s="26">
        <f>$C$10*0.1</f>
        <v>2721367.9000000004</v>
      </c>
    </row>
    <row r="12" spans="1:8" ht="30.75" customHeight="1" x14ac:dyDescent="0.35">
      <c r="A12" s="7" t="s">
        <v>4</v>
      </c>
      <c r="C12" s="26">
        <v>400000</v>
      </c>
    </row>
    <row r="13" spans="1:8" ht="30.75" customHeight="1" x14ac:dyDescent="0.35">
      <c r="A13" s="7" t="s">
        <v>5</v>
      </c>
      <c r="C13" s="26">
        <v>2000</v>
      </c>
    </row>
    <row r="14" spans="1:8" ht="35.25" customHeight="1" x14ac:dyDescent="0.35">
      <c r="A14" s="10" t="s">
        <v>100</v>
      </c>
      <c r="C14" s="27">
        <f>C11-C12-C13</f>
        <v>2319367.9000000004</v>
      </c>
      <c r="F14" s="8"/>
    </row>
    <row r="15" spans="1:8" s="24" customFormat="1" ht="75" x14ac:dyDescent="0.35">
      <c r="A15" s="28" t="s">
        <v>101</v>
      </c>
      <c r="B15" s="29" t="s">
        <v>6</v>
      </c>
      <c r="C15" s="30" t="s">
        <v>97</v>
      </c>
      <c r="D15" s="30" t="s">
        <v>98</v>
      </c>
      <c r="E15" s="31" t="s">
        <v>99</v>
      </c>
      <c r="F15" s="30" t="s">
        <v>80</v>
      </c>
      <c r="G15" s="30" t="s">
        <v>7</v>
      </c>
      <c r="H15" s="30" t="s">
        <v>102</v>
      </c>
    </row>
    <row r="16" spans="1:8" x14ac:dyDescent="0.35">
      <c r="A16" s="11" t="s">
        <v>8</v>
      </c>
      <c r="B16" s="25" t="s">
        <v>9</v>
      </c>
      <c r="C16" s="12">
        <v>13960</v>
      </c>
      <c r="D16" s="13">
        <f t="shared" ref="D16:D56" si="0">IFERROR($C16/$C$57,"")</f>
        <v>1.6408607231306119E-2</v>
      </c>
      <c r="E16" s="14">
        <f t="shared" ref="E16:E56" si="1">IF(B16&lt;&gt;"",$C$14*$D16,"")</f>
        <v>38057.59689599929</v>
      </c>
      <c r="F16" s="35">
        <f>$E16+10000</f>
        <v>48057.59689599929</v>
      </c>
      <c r="G16" s="16" t="s">
        <v>106</v>
      </c>
      <c r="H16" s="15" t="s">
        <v>107</v>
      </c>
    </row>
    <row r="17" spans="1:8" x14ac:dyDescent="0.35">
      <c r="A17" s="11" t="s">
        <v>10</v>
      </c>
      <c r="B17" s="25" t="s">
        <v>11</v>
      </c>
      <c r="C17" s="12">
        <v>3967</v>
      </c>
      <c r="D17" s="13">
        <f t="shared" si="0"/>
        <v>4.6628184016182933E-3</v>
      </c>
      <c r="E17" s="14">
        <f t="shared" si="1"/>
        <v>10814.791324242779</v>
      </c>
      <c r="F17" s="35">
        <f t="shared" ref="F17:F55" si="2">$E17+10000</f>
        <v>20814.791324242779</v>
      </c>
      <c r="G17" s="16" t="s">
        <v>106</v>
      </c>
      <c r="H17" s="15" t="s">
        <v>107</v>
      </c>
    </row>
    <row r="18" spans="1:8" x14ac:dyDescent="0.35">
      <c r="A18" s="11" t="s">
        <v>12</v>
      </c>
      <c r="B18" s="25" t="s">
        <v>13</v>
      </c>
      <c r="C18" s="12">
        <v>2326</v>
      </c>
      <c r="D18" s="13">
        <f t="shared" si="0"/>
        <v>2.7339842707749308E-3</v>
      </c>
      <c r="E18" s="14">
        <f t="shared" si="1"/>
        <v>6341.1153567402835</v>
      </c>
      <c r="F18" s="35">
        <f t="shared" si="2"/>
        <v>16341.115356740283</v>
      </c>
      <c r="G18" s="16" t="s">
        <v>106</v>
      </c>
      <c r="H18" s="15" t="s">
        <v>107</v>
      </c>
    </row>
    <row r="19" spans="1:8" x14ac:dyDescent="0.35">
      <c r="A19" s="11" t="s">
        <v>14</v>
      </c>
      <c r="B19" s="25" t="s">
        <v>15</v>
      </c>
      <c r="C19" s="12">
        <v>27627</v>
      </c>
      <c r="D19" s="13">
        <f t="shared" si="0"/>
        <v>3.2472821775021067E-2</v>
      </c>
      <c r="E19" s="14">
        <f t="shared" si="1"/>
        <v>75316.420447404904</v>
      </c>
      <c r="F19" s="35">
        <f t="shared" si="2"/>
        <v>85316.420447404904</v>
      </c>
      <c r="G19" s="16" t="s">
        <v>106</v>
      </c>
      <c r="H19" s="15" t="s">
        <v>107</v>
      </c>
    </row>
    <row r="20" spans="1:8" x14ac:dyDescent="0.35">
      <c r="A20" s="11" t="s">
        <v>16</v>
      </c>
      <c r="B20" s="25" t="s">
        <v>17</v>
      </c>
      <c r="C20" s="12">
        <v>2252</v>
      </c>
      <c r="D20" s="13">
        <f t="shared" si="0"/>
        <v>2.6470045476290386E-3</v>
      </c>
      <c r="E20" s="14">
        <f t="shared" si="1"/>
        <v>6139.3773789248144</v>
      </c>
      <c r="F20" s="35">
        <f t="shared" si="2"/>
        <v>16139.377378924815</v>
      </c>
      <c r="G20" s="16" t="s">
        <v>103</v>
      </c>
      <c r="H20" s="15" t="s">
        <v>105</v>
      </c>
    </row>
    <row r="21" spans="1:8" x14ac:dyDescent="0.35">
      <c r="A21" s="11" t="s">
        <v>18</v>
      </c>
      <c r="B21" s="25" t="s">
        <v>19</v>
      </c>
      <c r="C21" s="12">
        <v>3462</v>
      </c>
      <c r="D21" s="13">
        <f t="shared" si="0"/>
        <v>4.0692405612307867E-3</v>
      </c>
      <c r="E21" s="14">
        <f t="shared" si="1"/>
        <v>9438.0659350966725</v>
      </c>
      <c r="F21" s="35">
        <f t="shared" si="2"/>
        <v>19438.065935096674</v>
      </c>
      <c r="G21" s="16" t="s">
        <v>103</v>
      </c>
      <c r="H21" s="15" t="s">
        <v>104</v>
      </c>
    </row>
    <row r="22" spans="1:8" x14ac:dyDescent="0.35">
      <c r="A22" s="11" t="s">
        <v>24</v>
      </c>
      <c r="B22" s="25" t="s">
        <v>25</v>
      </c>
      <c r="C22" s="12">
        <v>65043</v>
      </c>
      <c r="D22" s="13">
        <f t="shared" si="0"/>
        <v>7.6451650440246696E-2</v>
      </c>
      <c r="E22" s="14">
        <f t="shared" si="1"/>
        <v>177319.50393312908</v>
      </c>
      <c r="F22" s="35">
        <f t="shared" si="2"/>
        <v>187319.50393312908</v>
      </c>
      <c r="G22" s="16" t="s">
        <v>106</v>
      </c>
      <c r="H22" s="15" t="s">
        <v>107</v>
      </c>
    </row>
    <row r="23" spans="1:8" x14ac:dyDescent="0.35">
      <c r="A23" s="11" t="s">
        <v>26</v>
      </c>
      <c r="B23" s="25" t="s">
        <v>27</v>
      </c>
      <c r="C23" s="12">
        <v>8434</v>
      </c>
      <c r="D23" s="13">
        <f t="shared" si="0"/>
        <v>9.9133376353034239E-3</v>
      </c>
      <c r="E23" s="14">
        <f t="shared" si="1"/>
        <v>22992.677093184673</v>
      </c>
      <c r="F23" s="35">
        <f t="shared" si="2"/>
        <v>32992.67709318467</v>
      </c>
      <c r="G23" s="16" t="s">
        <v>106</v>
      </c>
      <c r="H23" s="15" t="s">
        <v>107</v>
      </c>
    </row>
    <row r="24" spans="1:8" x14ac:dyDescent="0.35">
      <c r="A24" s="11" t="s">
        <v>28</v>
      </c>
      <c r="B24" s="25" t="s">
        <v>29</v>
      </c>
      <c r="C24" s="12">
        <v>177681</v>
      </c>
      <c r="D24" s="13">
        <f t="shared" si="0"/>
        <v>0.20884654308493569</v>
      </c>
      <c r="E24" s="14">
        <f t="shared" si="1"/>
        <v>484391.9680571669</v>
      </c>
      <c r="F24" s="35">
        <f t="shared" si="2"/>
        <v>494391.9680571669</v>
      </c>
      <c r="G24" s="16" t="s">
        <v>106</v>
      </c>
      <c r="H24" s="15" t="s">
        <v>108</v>
      </c>
    </row>
    <row r="25" spans="1:8" x14ac:dyDescent="0.35">
      <c r="A25" s="11" t="s">
        <v>30</v>
      </c>
      <c r="B25" s="25" t="s">
        <v>31</v>
      </c>
      <c r="C25" s="12">
        <v>10841</v>
      </c>
      <c r="D25" s="13">
        <f t="shared" si="0"/>
        <v>1.2742529440873182E-2</v>
      </c>
      <c r="E25" s="14">
        <f t="shared" si="1"/>
        <v>29554.613749966211</v>
      </c>
      <c r="F25" s="35">
        <f t="shared" si="2"/>
        <v>39554.613749966215</v>
      </c>
      <c r="G25" s="16" t="s">
        <v>106</v>
      </c>
      <c r="H25" s="15" t="s">
        <v>107</v>
      </c>
    </row>
    <row r="26" spans="1:8" x14ac:dyDescent="0.35">
      <c r="A26" s="11" t="s">
        <v>34</v>
      </c>
      <c r="B26" s="25" t="s">
        <v>35</v>
      </c>
      <c r="C26" s="12">
        <v>50349</v>
      </c>
      <c r="D26" s="13">
        <f t="shared" si="0"/>
        <v>5.9180298387466454E-2</v>
      </c>
      <c r="E26" s="14">
        <f t="shared" si="1"/>
        <v>137260.88439231148</v>
      </c>
      <c r="F26" s="35">
        <f t="shared" si="2"/>
        <v>147260.88439231148</v>
      </c>
      <c r="G26" s="16" t="s">
        <v>106</v>
      </c>
      <c r="H26" s="15" t="s">
        <v>107</v>
      </c>
    </row>
    <row r="27" spans="1:8" x14ac:dyDescent="0.35">
      <c r="A27" s="11" t="s">
        <v>36</v>
      </c>
      <c r="B27" s="25" t="s">
        <v>37</v>
      </c>
      <c r="C27" s="12">
        <v>2115</v>
      </c>
      <c r="D27" s="13">
        <f t="shared" si="0"/>
        <v>2.4859745196427249E-3</v>
      </c>
      <c r="E27" s="14">
        <f t="shared" si="1"/>
        <v>5765.8895010772567</v>
      </c>
      <c r="F27" s="35">
        <f t="shared" si="2"/>
        <v>15765.889501077258</v>
      </c>
      <c r="G27" s="16" t="s">
        <v>106</v>
      </c>
      <c r="H27" s="15" t="s">
        <v>107</v>
      </c>
    </row>
    <row r="28" spans="1:8" x14ac:dyDescent="0.35">
      <c r="A28" s="11" t="s">
        <v>38</v>
      </c>
      <c r="B28" s="25" t="s">
        <v>39</v>
      </c>
      <c r="C28" s="12">
        <v>2773</v>
      </c>
      <c r="D28" s="13">
        <f t="shared" si="0"/>
        <v>3.2593888146426838E-3</v>
      </c>
      <c r="E28" s="14">
        <f t="shared" si="1"/>
        <v>7559.7217903012925</v>
      </c>
      <c r="F28" s="35">
        <f t="shared" si="2"/>
        <v>17559.721790301293</v>
      </c>
      <c r="G28" s="16" t="s">
        <v>103</v>
      </c>
      <c r="H28" s="15" t="s">
        <v>104</v>
      </c>
    </row>
    <row r="29" spans="1:8" x14ac:dyDescent="0.35">
      <c r="A29" s="11" t="s">
        <v>40</v>
      </c>
      <c r="B29" s="25" t="s">
        <v>41</v>
      </c>
      <c r="C29" s="12">
        <v>82764</v>
      </c>
      <c r="D29" s="13">
        <f t="shared" si="0"/>
        <v>9.7280943330359568E-2</v>
      </c>
      <c r="E29" s="14">
        <f t="shared" si="1"/>
        <v>225630.29724215512</v>
      </c>
      <c r="F29" s="35">
        <f t="shared" si="2"/>
        <v>235630.29724215512</v>
      </c>
      <c r="G29" s="16" t="s">
        <v>106</v>
      </c>
      <c r="H29" s="15" t="s">
        <v>109</v>
      </c>
    </row>
    <row r="30" spans="1:8" x14ac:dyDescent="0.35">
      <c r="A30" s="11" t="s">
        <v>46</v>
      </c>
      <c r="B30" s="25" t="s">
        <v>47</v>
      </c>
      <c r="C30" s="12">
        <v>1490</v>
      </c>
      <c r="D30" s="13">
        <f t="shared" si="0"/>
        <v>1.7513484795591773E-3</v>
      </c>
      <c r="E30" s="14">
        <f t="shared" si="1"/>
        <v>4062.0214452033629</v>
      </c>
      <c r="F30" s="35">
        <f t="shared" si="2"/>
        <v>14062.021445203363</v>
      </c>
      <c r="G30" s="16" t="s">
        <v>106</v>
      </c>
      <c r="H30" s="15" t="s">
        <v>107</v>
      </c>
    </row>
    <row r="31" spans="1:8" x14ac:dyDescent="0.35">
      <c r="A31" s="11" t="s">
        <v>90</v>
      </c>
      <c r="B31" s="25" t="s">
        <v>81</v>
      </c>
      <c r="C31" s="12">
        <v>3026</v>
      </c>
      <c r="D31" s="13">
        <f t="shared" si="0"/>
        <v>3.5567654356685038E-3</v>
      </c>
      <c r="E31" s="14">
        <f t="shared" si="1"/>
        <v>8249.447579319045</v>
      </c>
      <c r="F31" s="35">
        <f t="shared" si="2"/>
        <v>18249.447579319043</v>
      </c>
      <c r="G31" s="16" t="s">
        <v>106</v>
      </c>
      <c r="H31" s="15" t="s">
        <v>107</v>
      </c>
    </row>
    <row r="32" spans="1:8" x14ac:dyDescent="0.35">
      <c r="A32" s="11" t="s">
        <v>54</v>
      </c>
      <c r="B32" s="25" t="s">
        <v>55</v>
      </c>
      <c r="C32" s="12">
        <v>1920</v>
      </c>
      <c r="D32" s="13">
        <f t="shared" si="0"/>
        <v>2.256771195136658E-3</v>
      </c>
      <c r="E32" s="14">
        <f t="shared" si="1"/>
        <v>5234.2826676446011</v>
      </c>
      <c r="F32" s="35">
        <f t="shared" si="2"/>
        <v>15234.282667644602</v>
      </c>
      <c r="G32" s="16" t="s">
        <v>106</v>
      </c>
      <c r="H32" s="15" t="s">
        <v>107</v>
      </c>
    </row>
    <row r="33" spans="1:8" x14ac:dyDescent="0.35">
      <c r="A33" s="11" t="s">
        <v>91</v>
      </c>
      <c r="B33" s="25" t="s">
        <v>82</v>
      </c>
      <c r="C33" s="12">
        <v>91813</v>
      </c>
      <c r="D33" s="13">
        <f t="shared" si="0"/>
        <v>0.1079171529891052</v>
      </c>
      <c r="E33" s="14">
        <f t="shared" si="1"/>
        <v>250299.5805023197</v>
      </c>
      <c r="F33" s="35">
        <f t="shared" si="2"/>
        <v>260299.5805023197</v>
      </c>
      <c r="G33" s="16" t="s">
        <v>106</v>
      </c>
      <c r="H33" s="15" t="s">
        <v>107</v>
      </c>
    </row>
    <row r="34" spans="1:8" x14ac:dyDescent="0.35">
      <c r="A34" s="11" t="s">
        <v>92</v>
      </c>
      <c r="B34" s="25" t="s">
        <v>83</v>
      </c>
      <c r="C34" s="12">
        <v>781</v>
      </c>
      <c r="D34" s="13">
        <f t="shared" si="0"/>
        <v>9.1798869968840098E-4</v>
      </c>
      <c r="E34" s="14">
        <f t="shared" si="1"/>
        <v>2129.1535226200176</v>
      </c>
      <c r="F34" s="35">
        <f t="shared" si="2"/>
        <v>12129.153522620018</v>
      </c>
      <c r="G34" s="16" t="s">
        <v>106</v>
      </c>
      <c r="H34" s="15" t="s">
        <v>107</v>
      </c>
    </row>
    <row r="35" spans="1:8" x14ac:dyDescent="0.35">
      <c r="A35" s="11" t="s">
        <v>58</v>
      </c>
      <c r="B35" s="25" t="s">
        <v>59</v>
      </c>
      <c r="C35" s="12">
        <v>3477</v>
      </c>
      <c r="D35" s="13">
        <f t="shared" si="0"/>
        <v>4.086871586192792E-3</v>
      </c>
      <c r="E35" s="14">
        <f t="shared" si="1"/>
        <v>9478.9587684376456</v>
      </c>
      <c r="F35" s="35">
        <f t="shared" si="2"/>
        <v>19478.958768437646</v>
      </c>
      <c r="G35" s="16" t="s">
        <v>103</v>
      </c>
      <c r="H35" s="15" t="s">
        <v>105</v>
      </c>
    </row>
    <row r="36" spans="1:8" x14ac:dyDescent="0.35">
      <c r="A36" s="11" t="s">
        <v>60</v>
      </c>
      <c r="B36" s="25" t="s">
        <v>61</v>
      </c>
      <c r="C36" s="12">
        <v>5712</v>
      </c>
      <c r="D36" s="13">
        <f t="shared" si="0"/>
        <v>6.7138943055315582E-3</v>
      </c>
      <c r="E36" s="14">
        <f t="shared" si="1"/>
        <v>15571.990936242692</v>
      </c>
      <c r="F36" s="35">
        <f t="shared" si="2"/>
        <v>25571.990936242692</v>
      </c>
      <c r="G36" s="16" t="s">
        <v>106</v>
      </c>
      <c r="H36" s="15" t="s">
        <v>107</v>
      </c>
    </row>
    <row r="37" spans="1:8" x14ac:dyDescent="0.35">
      <c r="A37" s="11" t="s">
        <v>62</v>
      </c>
      <c r="B37" s="25" t="s">
        <v>63</v>
      </c>
      <c r="C37" s="12">
        <v>3930</v>
      </c>
      <c r="D37" s="13">
        <f t="shared" si="0"/>
        <v>4.6193285400453468E-3</v>
      </c>
      <c r="E37" s="14">
        <f t="shared" si="1"/>
        <v>10713.922335335044</v>
      </c>
      <c r="F37" s="35">
        <f t="shared" si="2"/>
        <v>20713.922335335046</v>
      </c>
      <c r="G37" s="16" t="s">
        <v>103</v>
      </c>
      <c r="H37" s="15" t="s">
        <v>104</v>
      </c>
    </row>
    <row r="38" spans="1:8" x14ac:dyDescent="0.35">
      <c r="A38" s="11" t="s">
        <v>93</v>
      </c>
      <c r="B38" s="25" t="s">
        <v>84</v>
      </c>
      <c r="C38" s="12">
        <v>16112</v>
      </c>
      <c r="D38" s="13">
        <f t="shared" si="0"/>
        <v>1.8938071612521788E-2</v>
      </c>
      <c r="E38" s="14">
        <f t="shared" si="1"/>
        <v>43924.35538598428</v>
      </c>
      <c r="F38" s="35">
        <f t="shared" si="2"/>
        <v>53924.35538598428</v>
      </c>
      <c r="G38" s="16" t="s">
        <v>106</v>
      </c>
      <c r="H38" s="15" t="s">
        <v>107</v>
      </c>
    </row>
    <row r="39" spans="1:8" x14ac:dyDescent="0.35">
      <c r="A39" s="11" t="s">
        <v>20</v>
      </c>
      <c r="B39" s="25" t="s">
        <v>21</v>
      </c>
      <c r="C39" s="12">
        <v>4912</v>
      </c>
      <c r="D39" s="13">
        <f t="shared" si="0"/>
        <v>5.773572974224617E-3</v>
      </c>
      <c r="E39" s="14">
        <f t="shared" si="1"/>
        <v>13391.039824724106</v>
      </c>
      <c r="F39" s="35">
        <f t="shared" si="2"/>
        <v>23391.039824724106</v>
      </c>
      <c r="G39" s="16" t="s">
        <v>106</v>
      </c>
      <c r="H39" s="15" t="s">
        <v>107</v>
      </c>
    </row>
    <row r="40" spans="1:8" x14ac:dyDescent="0.35">
      <c r="A40" s="11" t="s">
        <v>22</v>
      </c>
      <c r="B40" s="25" t="s">
        <v>23</v>
      </c>
      <c r="C40" s="12">
        <v>40695</v>
      </c>
      <c r="D40" s="13">
        <f t="shared" si="0"/>
        <v>4.783297072191995E-2</v>
      </c>
      <c r="E40" s="14">
        <f t="shared" si="1"/>
        <v>110942.25685406098</v>
      </c>
      <c r="F40" s="35">
        <f t="shared" si="2"/>
        <v>120942.25685406098</v>
      </c>
      <c r="G40" s="16" t="s">
        <v>106</v>
      </c>
      <c r="H40" s="15" t="s">
        <v>107</v>
      </c>
    </row>
    <row r="41" spans="1:8" x14ac:dyDescent="0.35">
      <c r="A41" s="11" t="s">
        <v>94</v>
      </c>
      <c r="B41" s="25" t="s">
        <v>85</v>
      </c>
      <c r="C41" s="12">
        <v>2593</v>
      </c>
      <c r="D41" s="13">
        <f t="shared" si="0"/>
        <v>3.0478165150986222E-3</v>
      </c>
      <c r="E41" s="14">
        <f t="shared" si="1"/>
        <v>7069.0077902096109</v>
      </c>
      <c r="F41" s="35">
        <f t="shared" si="2"/>
        <v>17069.007790209609</v>
      </c>
      <c r="G41" s="16" t="s">
        <v>106</v>
      </c>
      <c r="H41" s="15" t="s">
        <v>107</v>
      </c>
    </row>
    <row r="42" spans="1:8" x14ac:dyDescent="0.35">
      <c r="A42" s="11" t="s">
        <v>32</v>
      </c>
      <c r="B42" s="25" t="s">
        <v>33</v>
      </c>
      <c r="C42" s="12">
        <v>19467</v>
      </c>
      <c r="D42" s="13">
        <f t="shared" si="0"/>
        <v>2.2881544195690273E-2</v>
      </c>
      <c r="E42" s="14">
        <f t="shared" si="1"/>
        <v>53070.71910991535</v>
      </c>
      <c r="F42" s="35">
        <f t="shared" si="2"/>
        <v>63070.71910991535</v>
      </c>
      <c r="G42" s="16" t="s">
        <v>106</v>
      </c>
      <c r="H42" s="15" t="s">
        <v>107</v>
      </c>
    </row>
    <row r="43" spans="1:8" x14ac:dyDescent="0.35">
      <c r="A43" s="11" t="s">
        <v>95</v>
      </c>
      <c r="B43" s="25" t="s">
        <v>86</v>
      </c>
      <c r="C43" s="12">
        <v>6754</v>
      </c>
      <c r="D43" s="13">
        <f t="shared" si="0"/>
        <v>7.9386628395588486E-3</v>
      </c>
      <c r="E43" s="14">
        <f t="shared" si="1"/>
        <v>18412.679758995648</v>
      </c>
      <c r="F43" s="35">
        <f t="shared" si="2"/>
        <v>28412.679758995648</v>
      </c>
      <c r="G43" s="16" t="s">
        <v>106</v>
      </c>
      <c r="H43" s="15" t="s">
        <v>107</v>
      </c>
    </row>
    <row r="44" spans="1:8" x14ac:dyDescent="0.35">
      <c r="A44" s="11" t="s">
        <v>42</v>
      </c>
      <c r="B44" s="25" t="s">
        <v>43</v>
      </c>
      <c r="C44" s="12">
        <v>7687</v>
      </c>
      <c r="D44" s="13">
        <f t="shared" si="0"/>
        <v>9.0353125921955688E-3</v>
      </c>
      <c r="E44" s="14">
        <f t="shared" si="1"/>
        <v>20956.213992804198</v>
      </c>
      <c r="F44" s="35">
        <f t="shared" si="2"/>
        <v>30956.213992804198</v>
      </c>
      <c r="G44" s="16" t="s">
        <v>106</v>
      </c>
      <c r="H44" s="15" t="s">
        <v>107</v>
      </c>
    </row>
    <row r="45" spans="1:8" x14ac:dyDescent="0.35">
      <c r="A45" s="11" t="s">
        <v>44</v>
      </c>
      <c r="B45" s="25" t="s">
        <v>45</v>
      </c>
      <c r="C45" s="12">
        <v>7703</v>
      </c>
      <c r="D45" s="13">
        <f t="shared" si="0"/>
        <v>9.0541190188217074E-3</v>
      </c>
      <c r="E45" s="14">
        <f t="shared" si="1"/>
        <v>20999.833015034568</v>
      </c>
      <c r="F45" s="35">
        <f t="shared" si="2"/>
        <v>30999.833015034568</v>
      </c>
      <c r="G45" s="16" t="s">
        <v>106</v>
      </c>
      <c r="H45" s="15" t="s">
        <v>107</v>
      </c>
    </row>
    <row r="46" spans="1:8" x14ac:dyDescent="0.35">
      <c r="A46" s="11" t="s">
        <v>96</v>
      </c>
      <c r="B46" s="25" t="s">
        <v>87</v>
      </c>
      <c r="C46" s="12">
        <v>3420</v>
      </c>
      <c r="D46" s="13">
        <f t="shared" si="0"/>
        <v>4.0198736913371726E-3</v>
      </c>
      <c r="E46" s="14">
        <f t="shared" si="1"/>
        <v>9323.5660017419468</v>
      </c>
      <c r="F46" s="35">
        <f t="shared" si="2"/>
        <v>19323.566001741947</v>
      </c>
      <c r="G46" s="16" t="s">
        <v>106</v>
      </c>
      <c r="H46" s="15" t="s">
        <v>107</v>
      </c>
    </row>
    <row r="47" spans="1:8" x14ac:dyDescent="0.35">
      <c r="A47" s="11" t="s">
        <v>48</v>
      </c>
      <c r="B47" s="25" t="s">
        <v>49</v>
      </c>
      <c r="C47" s="12">
        <v>26287</v>
      </c>
      <c r="D47" s="13">
        <f t="shared" si="0"/>
        <v>3.0897783545081943E-2</v>
      </c>
      <c r="E47" s="14">
        <f t="shared" si="1"/>
        <v>71663.327335611277</v>
      </c>
      <c r="F47" s="35">
        <f t="shared" si="2"/>
        <v>81663.327335611277</v>
      </c>
      <c r="G47" s="16" t="s">
        <v>106</v>
      </c>
      <c r="H47" s="15" t="s">
        <v>107</v>
      </c>
    </row>
    <row r="48" spans="1:8" x14ac:dyDescent="0.35">
      <c r="A48" s="11" t="s">
        <v>50</v>
      </c>
      <c r="B48" s="25" t="s">
        <v>51</v>
      </c>
      <c r="C48" s="12">
        <v>27346</v>
      </c>
      <c r="D48" s="13">
        <f t="shared" si="0"/>
        <v>3.2142533907399504E-2</v>
      </c>
      <c r="E48" s="14">
        <f t="shared" si="1"/>
        <v>74550.361369483988</v>
      </c>
      <c r="F48" s="35">
        <f t="shared" si="2"/>
        <v>84550.361369483988</v>
      </c>
      <c r="G48" s="16" t="s">
        <v>106</v>
      </c>
      <c r="H48" s="15" t="s">
        <v>107</v>
      </c>
    </row>
    <row r="49" spans="1:8" x14ac:dyDescent="0.35">
      <c r="A49" s="11" t="s">
        <v>52</v>
      </c>
      <c r="B49" s="25" t="s">
        <v>53</v>
      </c>
      <c r="C49" s="12">
        <v>4543</v>
      </c>
      <c r="D49" s="13">
        <f t="shared" si="0"/>
        <v>5.3398497601592904E-3</v>
      </c>
      <c r="E49" s="14">
        <f t="shared" si="1"/>
        <v>12385.076124536159</v>
      </c>
      <c r="F49" s="35">
        <f t="shared" si="2"/>
        <v>22385.076124536157</v>
      </c>
      <c r="G49" s="16" t="s">
        <v>106</v>
      </c>
      <c r="H49" s="15" t="s">
        <v>107</v>
      </c>
    </row>
    <row r="50" spans="1:8" x14ac:dyDescent="0.35">
      <c r="A50" s="11" t="s">
        <v>56</v>
      </c>
      <c r="B50" s="25" t="s">
        <v>57</v>
      </c>
      <c r="C50" s="12">
        <v>20322</v>
      </c>
      <c r="D50" s="13">
        <f t="shared" si="0"/>
        <v>2.3886512618524567E-2</v>
      </c>
      <c r="E50" s="14">
        <f t="shared" si="1"/>
        <v>55401.610610350835</v>
      </c>
      <c r="F50" s="35">
        <f t="shared" si="2"/>
        <v>65401.610610350835</v>
      </c>
      <c r="G50" s="16" t="s">
        <v>106</v>
      </c>
      <c r="H50" s="15" t="s">
        <v>107</v>
      </c>
    </row>
    <row r="51" spans="1:8" x14ac:dyDescent="0.35">
      <c r="A51" s="11" t="s">
        <v>64</v>
      </c>
      <c r="B51" s="25" t="s">
        <v>65</v>
      </c>
      <c r="C51" s="12">
        <v>2741</v>
      </c>
      <c r="D51" s="13">
        <f t="shared" si="0"/>
        <v>3.2217759613904062E-3</v>
      </c>
      <c r="E51" s="14">
        <f t="shared" si="1"/>
        <v>7472.4837458405482</v>
      </c>
      <c r="F51" s="35">
        <f t="shared" si="2"/>
        <v>17472.483745840549</v>
      </c>
      <c r="G51" s="16" t="s">
        <v>106</v>
      </c>
      <c r="H51" s="15" t="s">
        <v>107</v>
      </c>
    </row>
    <row r="52" spans="1:8" x14ac:dyDescent="0.35">
      <c r="A52" s="11" t="s">
        <v>66</v>
      </c>
      <c r="B52" s="25" t="s">
        <v>67</v>
      </c>
      <c r="C52" s="12">
        <v>14497</v>
      </c>
      <c r="D52" s="13">
        <f t="shared" si="0"/>
        <v>1.7039797924945903E-2</v>
      </c>
      <c r="E52" s="14">
        <f t="shared" si="1"/>
        <v>39521.560329606145</v>
      </c>
      <c r="F52" s="35">
        <f t="shared" si="2"/>
        <v>49521.560329606145</v>
      </c>
      <c r="G52" s="16" t="s">
        <v>106</v>
      </c>
      <c r="H52" s="15" t="s">
        <v>107</v>
      </c>
    </row>
    <row r="53" spans="1:8" x14ac:dyDescent="0.35">
      <c r="A53" s="11" t="s">
        <v>68</v>
      </c>
      <c r="B53" s="25" t="s">
        <v>69</v>
      </c>
      <c r="C53" s="12">
        <v>65115</v>
      </c>
      <c r="D53" s="13">
        <f t="shared" si="0"/>
        <v>7.6536279360064324E-2</v>
      </c>
      <c r="E53" s="14">
        <f t="shared" si="1"/>
        <v>177515.78953316578</v>
      </c>
      <c r="F53" s="35">
        <f t="shared" si="2"/>
        <v>187515.78953316578</v>
      </c>
      <c r="G53" s="16" t="s">
        <v>106</v>
      </c>
      <c r="H53" s="15" t="s">
        <v>107</v>
      </c>
    </row>
    <row r="54" spans="1:8" x14ac:dyDescent="0.35">
      <c r="A54" s="11" t="s">
        <v>71</v>
      </c>
      <c r="B54" s="25" t="s">
        <v>72</v>
      </c>
      <c r="C54" s="12">
        <v>3068</v>
      </c>
      <c r="D54" s="13">
        <f t="shared" si="0"/>
        <v>3.6061323055621183E-3</v>
      </c>
      <c r="E54" s="14">
        <f t="shared" si="1"/>
        <v>8363.9475126737707</v>
      </c>
      <c r="F54" s="35">
        <f t="shared" si="2"/>
        <v>18363.947512673771</v>
      </c>
      <c r="G54" s="16" t="s">
        <v>106</v>
      </c>
      <c r="H54" s="15" t="s">
        <v>107</v>
      </c>
    </row>
    <row r="55" spans="1:8" x14ac:dyDescent="0.35">
      <c r="A55" s="11" t="s">
        <v>73</v>
      </c>
      <c r="B55" s="25" t="s">
        <v>74</v>
      </c>
      <c r="C55" s="12">
        <v>11768</v>
      </c>
      <c r="D55" s="13">
        <f t="shared" si="0"/>
        <v>1.3832126783525101E-2</v>
      </c>
      <c r="E55" s="14">
        <f t="shared" si="1"/>
        <v>32081.790850438374</v>
      </c>
      <c r="F55" s="35">
        <f t="shared" si="2"/>
        <v>42081.790850438374</v>
      </c>
      <c r="G55" s="16" t="s">
        <v>106</v>
      </c>
      <c r="H55" s="15" t="s">
        <v>107</v>
      </c>
    </row>
    <row r="56" spans="1:8" x14ac:dyDescent="0.35">
      <c r="A56" s="11" t="s">
        <v>70</v>
      </c>
      <c r="B56" s="25" t="s">
        <v>88</v>
      </c>
      <c r="C56" s="12"/>
      <c r="D56" s="13">
        <f t="shared" si="0"/>
        <v>0</v>
      </c>
      <c r="E56" s="14">
        <f t="shared" si="1"/>
        <v>0</v>
      </c>
      <c r="F56" s="35">
        <f>$E56+2000</f>
        <v>2000</v>
      </c>
      <c r="G56" s="16" t="s">
        <v>106</v>
      </c>
      <c r="H56" s="15" t="s">
        <v>108</v>
      </c>
    </row>
    <row r="57" spans="1:8" ht="35.25" customHeight="1" x14ac:dyDescent="0.35">
      <c r="A57" s="17" t="s">
        <v>78</v>
      </c>
      <c r="B57" s="9" t="str">
        <f>"Count: "&amp;COUNTA(B16:B56)</f>
        <v>Count: 41</v>
      </c>
      <c r="C57" s="18">
        <f>SUM(C16:C56)</f>
        <v>850773</v>
      </c>
      <c r="D57" s="19">
        <f>SUM(D16:D56)</f>
        <v>1.0000000000000002</v>
      </c>
      <c r="E57" s="20">
        <f>SUM(E16:E56)</f>
        <v>2319367.9000000004</v>
      </c>
      <c r="F57" s="20">
        <f>SUM(F16:F56)</f>
        <v>2721367.9000000013</v>
      </c>
      <c r="G57" s="20"/>
      <c r="H57" s="20"/>
    </row>
    <row r="58" spans="1:8" ht="25" customHeight="1" x14ac:dyDescent="0.35">
      <c r="A58" s="1" t="s">
        <v>79</v>
      </c>
      <c r="B58" s="3"/>
    </row>
    <row r="59" spans="1:8" hidden="1" x14ac:dyDescent="0.35">
      <c r="B59" s="3"/>
    </row>
    <row r="61" spans="1:8" s="32" customFormat="1" hidden="1" x14ac:dyDescent="0.35">
      <c r="C61" s="33"/>
    </row>
    <row r="62" spans="1:8" s="32" customFormat="1" hidden="1" x14ac:dyDescent="0.35">
      <c r="C62" s="33"/>
    </row>
    <row r="63" spans="1:8" s="32" customFormat="1" hidden="1" x14ac:dyDescent="0.35">
      <c r="C63" s="33"/>
    </row>
    <row r="64" spans="1:8" s="32" customFormat="1" hidden="1" x14ac:dyDescent="0.35">
      <c r="C64" s="33"/>
    </row>
    <row r="65" spans="3:3" s="32" customFormat="1" hidden="1" x14ac:dyDescent="0.35">
      <c r="C65" s="33"/>
    </row>
    <row r="66" spans="3:3" s="32" customFormat="1" hidden="1" x14ac:dyDescent="0.35">
      <c r="C66" s="33"/>
    </row>
    <row r="67" spans="3:3" s="32" customFormat="1" hidden="1" x14ac:dyDescent="0.35">
      <c r="C67" s="33"/>
    </row>
    <row r="68" spans="3:3" s="32" customFormat="1" hidden="1" x14ac:dyDescent="0.35">
      <c r="C68" s="33"/>
    </row>
    <row r="69" spans="3:3" s="32" customFormat="1" hidden="1" x14ac:dyDescent="0.35">
      <c r="C69" s="33"/>
    </row>
    <row r="70" spans="3:3" s="32" customFormat="1" hidden="1" x14ac:dyDescent="0.35">
      <c r="C70" s="33"/>
    </row>
    <row r="71" spans="3:3" s="32" customFormat="1" hidden="1" x14ac:dyDescent="0.35">
      <c r="C71" s="33"/>
    </row>
    <row r="72" spans="3:3" s="32" customFormat="1" hidden="1" x14ac:dyDescent="0.35">
      <c r="C72" s="33"/>
    </row>
    <row r="73" spans="3:3" s="32" customFormat="1" hidden="1" x14ac:dyDescent="0.35">
      <c r="C73" s="33"/>
    </row>
    <row r="74" spans="3:3" s="32" customFormat="1" hidden="1" x14ac:dyDescent="0.35">
      <c r="C74" s="33"/>
    </row>
    <row r="75" spans="3:3" s="32" customFormat="1" hidden="1" x14ac:dyDescent="0.35">
      <c r="C75" s="33"/>
    </row>
    <row r="76" spans="3:3" s="32" customFormat="1" hidden="1" x14ac:dyDescent="0.35">
      <c r="C76" s="33"/>
    </row>
    <row r="77" spans="3:3" s="32" customFormat="1" hidden="1" x14ac:dyDescent="0.35">
      <c r="C77" s="33"/>
    </row>
    <row r="78" spans="3:3" s="32" customFormat="1" hidden="1" x14ac:dyDescent="0.35">
      <c r="C78" s="33"/>
    </row>
    <row r="79" spans="3:3" s="32" customFormat="1" hidden="1" x14ac:dyDescent="0.35">
      <c r="C79" s="33"/>
    </row>
    <row r="80" spans="3:3" s="32" customFormat="1" hidden="1" x14ac:dyDescent="0.35">
      <c r="C80" s="33"/>
    </row>
    <row r="81" spans="3:3" s="32" customFormat="1" hidden="1" x14ac:dyDescent="0.35">
      <c r="C81" s="33"/>
    </row>
    <row r="82" spans="3:3" s="32" customFormat="1" hidden="1" x14ac:dyDescent="0.35">
      <c r="C82" s="33"/>
    </row>
    <row r="83" spans="3:3" s="32" customFormat="1" hidden="1" x14ac:dyDescent="0.35">
      <c r="C83" s="33"/>
    </row>
    <row r="84" spans="3:3" s="32" customFormat="1" hidden="1" x14ac:dyDescent="0.35">
      <c r="C84" s="33"/>
    </row>
    <row r="85" spans="3:3" s="32" customFormat="1" hidden="1" x14ac:dyDescent="0.35">
      <c r="C85" s="33"/>
    </row>
    <row r="86" spans="3:3" s="32" customFormat="1" hidden="1" x14ac:dyDescent="0.35">
      <c r="C86" s="33"/>
    </row>
    <row r="87" spans="3:3" s="32" customFormat="1" hidden="1" x14ac:dyDescent="0.35">
      <c r="C87" s="33"/>
    </row>
    <row r="88" spans="3:3" s="32" customFormat="1" hidden="1" x14ac:dyDescent="0.35">
      <c r="C88" s="33"/>
    </row>
    <row r="89" spans="3:3" s="32" customFormat="1" hidden="1" x14ac:dyDescent="0.35">
      <c r="C89" s="33"/>
    </row>
    <row r="90" spans="3:3" s="32" customFormat="1" hidden="1" x14ac:dyDescent="0.35">
      <c r="C90" s="33"/>
    </row>
    <row r="91" spans="3:3" s="32" customFormat="1" hidden="1" x14ac:dyDescent="0.35">
      <c r="C91" s="33"/>
    </row>
    <row r="92" spans="3:3" s="32" customFormat="1" hidden="1" x14ac:dyDescent="0.35">
      <c r="C92" s="33"/>
    </row>
    <row r="93" spans="3:3" s="32" customFormat="1" hidden="1" x14ac:dyDescent="0.35">
      <c r="C93" s="33"/>
    </row>
    <row r="94" spans="3:3" s="32" customFormat="1" hidden="1" x14ac:dyDescent="0.35">
      <c r="C94" s="33"/>
    </row>
    <row r="95" spans="3:3" s="32" customFormat="1" hidden="1" x14ac:dyDescent="0.35">
      <c r="C95" s="33"/>
    </row>
    <row r="96" spans="3:3" s="32" customFormat="1" hidden="1" x14ac:dyDescent="0.35">
      <c r="C96" s="33"/>
    </row>
    <row r="97" spans="3:3" s="32" customFormat="1" hidden="1" x14ac:dyDescent="0.35">
      <c r="C97" s="33"/>
    </row>
    <row r="98" spans="3:3" s="32" customFormat="1" hidden="1" x14ac:dyDescent="0.35">
      <c r="C98" s="33"/>
    </row>
    <row r="99" spans="3:3" s="32" customFormat="1" hidden="1" x14ac:dyDescent="0.35">
      <c r="C99" s="33"/>
    </row>
    <row r="100" spans="3:3" s="32" customFormat="1" hidden="1" x14ac:dyDescent="0.35">
      <c r="C100" s="33"/>
    </row>
    <row r="101" spans="3:3" s="32" customFormat="1" hidden="1" x14ac:dyDescent="0.35">
      <c r="C101" s="33"/>
    </row>
    <row r="102" spans="3:3" s="32" customFormat="1" hidden="1" x14ac:dyDescent="0.35">
      <c r="C102" s="33"/>
    </row>
    <row r="103" spans="3:3" s="32" customFormat="1" hidden="1" x14ac:dyDescent="0.35">
      <c r="C103" s="33"/>
    </row>
    <row r="104" spans="3:3" s="32" customFormat="1" hidden="1" x14ac:dyDescent="0.35">
      <c r="C104" s="33"/>
    </row>
    <row r="105" spans="3:3" s="32" customFormat="1" hidden="1" x14ac:dyDescent="0.35">
      <c r="C105" s="33"/>
    </row>
    <row r="106" spans="3:3" s="32" customFormat="1" hidden="1" x14ac:dyDescent="0.35">
      <c r="C106" s="33"/>
    </row>
  </sheetData>
  <autoFilter ref="A15:H56" xr:uid="{00000000-0009-0000-0000-000000000000}"/>
  <mergeCells count="3">
    <mergeCell ref="A1:XFD1"/>
    <mergeCell ref="A2:H2"/>
    <mergeCell ref="A3:H3"/>
  </mergeCells>
  <pageMargins left="0.7" right="0.7" top="0.75" bottom="0.75" header="0.3" footer="0.3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Identified SFAs and Allocations</vt:lpstr>
    </vt:vector>
  </TitlesOfParts>
  <Manager/>
  <Company>Virginia Information Technologies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SNP Memo No. 2023-2024-XX, Attachment B, Supply Chain Assistance Funds Centralized Procurement Pilot Program Identified School Food Authorities and Allocations</dc:title>
  <dc:subject/>
  <dc:creator>DOE Nutrition</dc:creator>
  <cp:keywords/>
  <dc:description/>
  <cp:lastModifiedBy>Pleasants-deborous, Fiora (DOE)</cp:lastModifiedBy>
  <dcterms:created xsi:type="dcterms:W3CDTF">2022-03-24T15:04:39Z</dcterms:created>
  <dcterms:modified xsi:type="dcterms:W3CDTF">2024-03-12T15:08:34Z</dcterms:modified>
  <cp:category/>
</cp:coreProperties>
</file>