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PITAL PROGRAMS\Literary Fund\Board Agendas - Current Waiting List\2023 BOE Literary Fund Agendas\2023 - April Board Meeting\"/>
    </mc:Choice>
  </mc:AlternateContent>
  <xr:revisionPtr revIDLastSave="0" documentId="13_ncr:1_{66087344-4132-48FF-A095-EF03E778ADA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Overview of Literary Fund" sheetId="1" r:id="rId1"/>
    <sheet name="Waiting List" sheetId="3" state="hidden" r:id="rId2"/>
  </sheets>
  <externalReferences>
    <externalReference r:id="rId3"/>
  </externalReferences>
  <definedNames>
    <definedName name="_xlnm.Print_Area" localSheetId="0">'Overview of Literary Fund'!$A$1:$E$28</definedName>
    <definedName name="_xlnm.Print_Area" localSheetId="1">'Waiting List'!$A$1:$H$30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23" i="1"/>
  <c r="D22" i="1"/>
  <c r="C22" i="1"/>
  <c r="D18" i="1"/>
  <c r="D17" i="1"/>
  <c r="C17" i="1"/>
  <c r="D16" i="1"/>
  <c r="C16" i="1"/>
  <c r="D15" i="1"/>
  <c r="C15" i="1"/>
  <c r="C14" i="1"/>
  <c r="D13" i="1"/>
  <c r="C13" i="1"/>
  <c r="D12" i="1"/>
  <c r="C12" i="1"/>
  <c r="D8" i="1"/>
  <c r="C8" i="1"/>
  <c r="D7" i="1"/>
  <c r="C7" i="1"/>
  <c r="D6" i="1"/>
  <c r="C6" i="1"/>
  <c r="E28" i="1" l="1"/>
  <c r="D9" i="1" l="1"/>
  <c r="D19" i="1"/>
  <c r="C19" i="1" l="1"/>
  <c r="C9" i="1" l="1"/>
  <c r="E6" i="1" l="1"/>
  <c r="E7" i="1"/>
  <c r="E8" i="1"/>
  <c r="E12" i="1"/>
  <c r="E13" i="1"/>
  <c r="E14" i="1"/>
  <c r="E15" i="1"/>
  <c r="E16" i="1"/>
  <c r="E17" i="1"/>
  <c r="E18" i="1"/>
  <c r="E22" i="1"/>
  <c r="E19" i="1" l="1"/>
  <c r="E9" i="1"/>
  <c r="C24" i="1" l="1"/>
  <c r="D23" i="1" l="1"/>
  <c r="D24" i="1" l="1"/>
  <c r="E23" i="1"/>
  <c r="E24" i="1" s="1"/>
</calcChain>
</file>

<file path=xl/sharedStrings.xml><?xml version="1.0" encoding="utf-8"?>
<sst xmlns="http://schemas.openxmlformats.org/spreadsheetml/2006/main" count="147" uniqueCount="92">
  <si>
    <t>Quarterly Statement of the Financial Position of the Literary Fund</t>
  </si>
  <si>
    <t>(as of December 31, 2022)</t>
  </si>
  <si>
    <t>This document contains footers.</t>
  </si>
  <si>
    <t>The following table includes the total Principal Balance of the Literary Fund:</t>
  </si>
  <si>
    <t>Line Reference</t>
  </si>
  <si>
    <t>PRINCIPAL BALANCE</t>
  </si>
  <si>
    <t>December 31, 2022</t>
  </si>
  <si>
    <t>September 30, 2022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</si>
  <si>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</si>
  <si>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</si>
  <si>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</si>
  <si>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</si>
  <si>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</si>
  <si>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Long-term, permanent loans</t>
  </si>
  <si>
    <t xml:space="preserve">                      Total Principal of Literary Fund</t>
  </si>
  <si>
    <t>The following table includes the current commitments against Literary Fund Revenues:</t>
  </si>
  <si>
    <t>CURRENT COMMITMENTS AGAINST LITERARY FUND REVENUE</t>
  </si>
  <si>
    <t>Balance due on active projects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</si>
  <si>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</si>
  <si>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r>
      <t>Loan encumbrances</t>
    </r>
    <r>
      <rPr>
        <vertAlign val="superscript"/>
        <sz val="12"/>
        <rFont val="Times New Roman"/>
        <family val="1"/>
      </rPr>
      <t>2</t>
    </r>
  </si>
  <si>
    <t>Interest rate subsidy</t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</si>
  <si>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</si>
  <si>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Transfer for Teacher Retirement</t>
  </si>
  <si>
    <t>Required Carry Forward Balance to Support Fiscal Year 2023 Literary Fund Transfer for Teacher Retirement Provided in Chapter 2</t>
  </si>
  <si>
    <t xml:space="preserve">                      Total Literary Fund Commitments</t>
  </si>
  <si>
    <t>The following table includes the funds available for current commitments and new loans:</t>
  </si>
  <si>
    <t>FUNDS AVAILABLE FOR CURRENT COMMITMENTS AND NEW LOANS</t>
  </si>
  <si>
    <t>Cash and investments maintained by State Treasurer (Line 1)</t>
  </si>
  <si>
    <t>Less commitments against Literary Fund Revenues (Line 12)</t>
  </si>
  <si>
    <t>Balance Available to Fund New Projects Currently on Waiting List or (Additional Funds Needed to Meet Commitments)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</si>
  <si>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Debt service payments on VPSA Educational Technology Equipment Notes for fiscal year 2023 will be paid in October 2022 and April 2023.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</si>
  <si>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Encumbered loan authority outstanding from the appropriation act.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</si>
  <si>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Debt service payments on VPSA School Security Equipment Notes for fiscal year 2023 will be paid in October 2022 and April 2023.</t>
    </r>
  </si>
  <si>
    <t>April 2023</t>
  </si>
  <si>
    <t>End of worksheet</t>
  </si>
  <si>
    <t>VIRGINIA BOARD OF EDUCATION - LITERARY FUND FIRST PRIORITY WAITING LIST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</si>
  <si>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</si>
  <si>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</si>
  <si>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Priority</t>
  </si>
  <si>
    <t>Data Placed on Waiting List</t>
  </si>
  <si>
    <t>School Division</t>
  </si>
  <si>
    <t>School</t>
  </si>
  <si>
    <t>Interest Rate</t>
  </si>
  <si>
    <t>Amount</t>
  </si>
  <si>
    <t>Cumulative Total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</si>
  <si>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</si>
  <si>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</si>
  <si>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</si>
  <si>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</si>
  <si>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</si>
  <si>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</si>
  <si>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</si>
  <si>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</si>
  <si>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</si>
  <si>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</si>
  <si>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</si>
  <si>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</si>
  <si>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</si>
  <si>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</si>
  <si>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</si>
  <si>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</si>
  <si>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</si>
  <si>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</si>
  <si>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</si>
  <si>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</si>
  <si>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</si>
  <si>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</si>
  <si>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</si>
  <si>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</si>
  <si>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</si>
  <si>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</si>
  <si>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</si>
  <si>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</si>
  <si>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</si>
  <si>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</si>
  <si>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</si>
  <si>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</si>
  <si>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</si>
  <si>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</si>
  <si>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</si>
  <si>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</si>
  <si>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</si>
  <si>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</si>
  <si>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</si>
  <si>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</si>
  <si>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</si>
  <si>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</si>
  <si>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</si>
  <si>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t>NO NEW PROJECTS ADDED TO WAITING LIST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</si>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</sst>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41" fontId="4" fillId="0" borderId="0" xfId="0" applyNumberFormat="1" applyFont="1" applyAlignment="1" applyProtection="1">
      <alignment horizontal="left" vertical="center"/>
    </xf>
    <xf numFmtId="41" fontId="4" fillId="0" borderId="0" xfId="1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4" fillId="0" borderId="0" xfId="0" quotePrefix="1" applyNumberFormat="1" applyFont="1" applyFill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</xf>
    <xf numFmtId="166" fontId="2" fillId="0" borderId="0" xfId="0" applyNumberFormat="1" applyFont="1" applyAlignment="1">
      <alignment vertical="center"/>
    </xf>
    <xf numFmtId="41" fontId="2" fillId="0" borderId="0" xfId="1" applyNumberFormat="1" applyFont="1" applyFill="1" applyAlignment="1" applyProtection="1">
      <alignment horizontal="right" vertical="center"/>
    </xf>
    <xf numFmtId="43" fontId="6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/>
    </xf>
    <xf numFmtId="41" fontId="4" fillId="0" borderId="0" xfId="0" applyNumberFormat="1" applyFont="1" applyFill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/>
    <xf numFmtId="41" fontId="4" fillId="0" borderId="0" xfId="0" applyNumberFormat="1" applyFont="1" applyFill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41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38" fontId="4" fillId="0" borderId="0" xfId="1" applyNumberFormat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5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5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5" fontId="3" fillId="0" borderId="0" xfId="0" applyNumberFormat="1" applyFont="1" applyAlignment="1" applyProtection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Fill="1"/>
    <xf numFmtId="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/>
    <xf numFmtId="9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Border="1" applyAlignment="1" applyProtection="1">
      <alignment horizontal="right"/>
    </xf>
    <xf numFmtId="9" fontId="4" fillId="0" borderId="0" xfId="2" applyFont="1" applyAlignment="1">
      <alignment horizontal="center"/>
    </xf>
    <xf numFmtId="167" fontId="4" fillId="0" borderId="0" xfId="0" quotePrefix="1" applyNumberFormat="1" applyFont="1" applyAlignment="1" applyProtection="1">
      <alignment horizontal="left"/>
    </xf>
    <xf numFmtId="168" fontId="4" fillId="0" borderId="0" xfId="0" applyNumberFormat="1" applyFont="1" applyAlignment="1" applyProtection="1">
      <alignment horizontal="center"/>
    </xf>
    <xf numFmtId="167" fontId="4" fillId="0" borderId="0" xfId="0" quotePrefix="1" applyNumberFormat="1" applyFont="1" applyFill="1" applyAlignment="1" applyProtection="1">
      <alignment horizontal="left"/>
    </xf>
    <xf numFmtId="9" fontId="4" fillId="0" borderId="0" xfId="2" applyFont="1" applyFill="1" applyAlignment="1">
      <alignment horizontal="center"/>
    </xf>
    <xf numFmtId="168" fontId="4" fillId="0" borderId="0" xfId="0" applyNumberFormat="1" applyFont="1" applyFill="1" applyAlignment="1" applyProtection="1">
      <alignment horizontal="center"/>
    </xf>
    <xf numFmtId="17" fontId="4" fillId="0" borderId="0" xfId="0" quotePrefix="1" applyNumberFormat="1" applyFont="1" applyAlignment="1"/>
    <xf numFmtId="0" fontId="4" fillId="0" borderId="0" xfId="0" applyFont="1" applyAlignment="1"/>
    <xf numFmtId="41" fontId="4" fillId="0" borderId="0" xfId="0" applyNumberFormat="1" applyFont="1" applyFill="1" applyAlignme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/>
    <xf numFmtId="17" fontId="4" fillId="0" borderId="0" xfId="0" quotePrefix="1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20" fillId="0" borderId="0" xfId="0" applyFont="1"/>
    <xf numFmtId="9" fontId="20" fillId="0" borderId="0" xfId="2" applyFont="1" applyAlignment="1">
      <alignment horizontal="center"/>
    </xf>
    <xf numFmtId="41" fontId="20" fillId="0" borderId="0" xfId="0" applyNumberFormat="1" applyFont="1"/>
    <xf numFmtId="37" fontId="20" fillId="0" borderId="0" xfId="0" applyNumberFormat="1" applyFont="1"/>
    <xf numFmtId="0" fontId="20" fillId="0" borderId="0" xfId="0" applyFont="1" applyAlignment="1">
      <alignment horizontal="right"/>
    </xf>
    <xf numFmtId="0" fontId="10" fillId="0" borderId="0" xfId="0" applyFont="1" applyAlignment="1"/>
    <xf numFmtId="169" fontId="21" fillId="0" borderId="0" xfId="0" applyNumberFormat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1" fontId="10" fillId="0" borderId="0" xfId="0" applyNumberFormat="1" applyFont="1"/>
    <xf numFmtId="3" fontId="10" fillId="0" borderId="0" xfId="0" applyNumberFormat="1" applyFont="1"/>
    <xf numFmtId="169" fontId="2" fillId="0" borderId="0" xfId="0" quotePrefix="1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5" fontId="4" fillId="0" borderId="0" xfId="0" quotePrefix="1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 applyProtection="1">
      <alignment horizontal="center" wrapText="1"/>
    </xf>
    <xf numFmtId="0" fontId="20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left"/>
    </xf>
    <xf numFmtId="0" fontId="2" fillId="0" borderId="0" xfId="0" applyFont="1" applyFill="1" applyAlignment="1"/>
    <xf numFmtId="0" fontId="25" fillId="0" borderId="0" xfId="0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165" fontId="2" fillId="0" borderId="0" xfId="0" quotePrefix="1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Report%20(Attach.%20A%20to%20Agenda%20Item%20B)-%20Ap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261680307</v>
          </cell>
          <cell r="D6">
            <v>250473990</v>
          </cell>
        </row>
        <row r="8">
          <cell r="C8">
            <v>0</v>
          </cell>
          <cell r="D8">
            <v>0</v>
          </cell>
        </row>
        <row r="10">
          <cell r="C10">
            <v>47440486</v>
          </cell>
          <cell r="D10">
            <v>48150486</v>
          </cell>
        </row>
        <row r="16">
          <cell r="C16">
            <v>0</v>
          </cell>
          <cell r="D16">
            <v>0</v>
          </cell>
        </row>
        <row r="18">
          <cell r="C18">
            <v>56038902.170000002</v>
          </cell>
          <cell r="D18">
            <v>59657898</v>
          </cell>
        </row>
        <row r="20">
          <cell r="C20">
            <v>200000000</v>
          </cell>
          <cell r="D20">
            <v>200000000</v>
          </cell>
        </row>
        <row r="22">
          <cell r="C22">
            <v>0</v>
          </cell>
          <cell r="D22">
            <v>0</v>
          </cell>
        </row>
        <row r="26">
          <cell r="C26">
            <v>9387499.1699999999</v>
          </cell>
          <cell r="D26">
            <v>10067495</v>
          </cell>
        </row>
        <row r="28">
          <cell r="C28">
            <v>0</v>
          </cell>
          <cell r="D28">
            <v>0</v>
          </cell>
        </row>
        <row r="38">
          <cell r="D38">
            <v>0</v>
          </cell>
        </row>
        <row r="44">
          <cell r="C44">
            <v>261680307</v>
          </cell>
          <cell r="D44">
            <v>250473990</v>
          </cell>
        </row>
        <row r="46">
          <cell r="C46">
            <v>265426401.34</v>
          </cell>
          <cell r="D46">
            <v>269725393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E10" totalsRowShown="0">
  <autoFilter ref="A5:E10" xr:uid="{00000000-0009-0000-0100-000003000000}"/>
  <tableColumns count="5">
    <tableColumn id="1" xr3:uid="{00000000-0010-0000-0000-000001000000}" name="Line Reference"/>
    <tableColumn id="2" xr3:uid="{00000000-0010-0000-0000-000002000000}" name="PRINCIPAL BALANCE" dataDxfId="11"/>
    <tableColumn id="3" xr3:uid="{00000000-0010-0000-0000-000003000000}" name="December 31, 2022" dataDxfId="10"/>
    <tableColumn id="4" xr3:uid="{00000000-0010-0000-0000-000004000000}" name="September 30, 2022" dataDxfId="9"/>
    <tableColumn id="5" xr3:uid="{00000000-0010-0000-0000-000005000000}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1:E28" totalsRowShown="0">
  <autoFilter ref="A21:E28" xr:uid="{00000000-0009-0000-0100-000004000000}"/>
  <tableColumns count="5">
    <tableColumn id="1" xr3:uid="{00000000-0010-0000-0100-000001000000}" name="Line Reference" dataDxfId="8"/>
    <tableColumn id="2" xr3:uid="{00000000-0010-0000-0100-000002000000}" name="FUNDS AVAILABLE FOR CURRENT COMMITMENTS AND NEW LOANS"/>
    <tableColumn id="3" xr3:uid="{00000000-0010-0000-0100-000003000000}" name="December 31, 2022"/>
    <tableColumn id="4" xr3:uid="{00000000-0010-0000-0100-000004000000}" name="September 30, 2022"/>
    <tableColumn id="5" xr3:uid="{00000000-0010-0000-0100-000005000000}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11:E20" totalsRowShown="0">
  <autoFilter ref="A11:E20" xr:uid="{00000000-0009-0000-0100-000005000000}"/>
  <tableColumns count="5">
    <tableColumn id="1" xr3:uid="{00000000-0010-0000-0200-000001000000}" name="Line Reference" dataDxfId="7"/>
    <tableColumn id="2" xr3:uid="{00000000-0010-0000-0200-000002000000}" name="CURRENT COMMITMENTS AGAINST LITERARY FUND REVENUE"/>
    <tableColumn id="3" xr3:uid="{00000000-0010-0000-0200-000003000000}" name="December 31, 2022"/>
    <tableColumn id="4" xr3:uid="{00000000-0010-0000-0200-000004000000}" name="September 30, 2022"/>
    <tableColumn id="5" xr3:uid="{00000000-0010-0000-0200-000005000000}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6:H25" totalsRowShown="0">
  <autoFilter ref="A6:H25" xr:uid="{00000000-0009-0000-0100-000001000000}"/>
  <tableColumns count="8">
    <tableColumn id="1" xr3:uid="{00000000-0010-0000-0300-000001000000}" name="Priority" dataDxfId="6"/>
    <tableColumn id="2" xr3:uid="{00000000-0010-0000-0300-000002000000}" name="Data Placed on Waiting List" dataDxfId="5"/>
    <tableColumn id="3" xr3:uid="{00000000-0010-0000-0300-000003000000}" name="School Division" dataDxfId="4"/>
    <tableColumn id="4" xr3:uid="{00000000-0010-0000-0300-000004000000}" name="School" dataDxfId="3"/>
    <tableColumn id="5" xr3:uid="{00000000-0010-0000-0300-000005000000}" name="Interest Rate" dataDxfId="2"/>
    <tableColumn id="6" xr3:uid="{00000000-0010-0000-0300-000006000000}" name="Amount" dataDxfId="1"/>
    <tableColumn id="7" xr3:uid="{00000000-0010-0000-0300-000007000000}" name="Cumulative Total"/>
    <tableColumn id="8" xr3:uid="{00000000-0010-0000-0300-000008000000}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zoomScalePageLayoutView="85" workbookViewId="0">
      <selection activeCell="H15" sqref="H15"/>
    </sheetView>
  </sheetViews>
  <sheetFormatPr defaultColWidth="12.5703125" defaultRowHeight="13.15"/>
  <cols>
    <col min="1" max="1" width="18.140625" style="8" customWidth="1"/>
    <col min="2" max="2" width="91.28515625" style="1" customWidth="1"/>
    <col min="3" max="3" width="22.28515625" style="1" customWidth="1"/>
    <col min="4" max="4" width="24.28515625" style="1" bestFit="1" customWidth="1"/>
    <col min="5" max="5" width="25.28515625" style="1" bestFit="1" customWidth="1"/>
    <col min="6" max="6" width="9.7109375" style="1" customWidth="1"/>
    <col min="7" max="7" width="22.85546875" style="1" hidden="1" customWidth="1"/>
    <col min="8" max="8" width="23.85546875" style="1" customWidth="1"/>
    <col min="9" max="9" width="37.42578125" style="1" customWidth="1"/>
    <col min="10" max="10" width="12.5703125" style="1"/>
    <col min="11" max="11" width="18" style="1" bestFit="1" customWidth="1"/>
    <col min="12" max="16384" width="12.5703125" style="1"/>
  </cols>
  <sheetData>
    <row r="1" spans="1:9" s="99" customFormat="1" ht="25.5" customHeight="1">
      <c r="A1" s="118" t="s">
        <v>0</v>
      </c>
      <c r="B1" s="118"/>
      <c r="C1" s="118"/>
      <c r="D1" s="118"/>
      <c r="E1" s="118"/>
    </row>
    <row r="2" spans="1:9" s="99" customFormat="1" ht="25.5" customHeight="1">
      <c r="A2" s="118" t="s">
        <v>1</v>
      </c>
      <c r="B2" s="118"/>
      <c r="C2" s="118"/>
      <c r="D2" s="118"/>
      <c r="E2" s="118"/>
    </row>
    <row r="3" spans="1:9" ht="16.149999999999999" customHeight="1">
      <c r="A3" s="107" t="s">
        <v>2</v>
      </c>
      <c r="B3" s="2"/>
      <c r="C3" s="2"/>
      <c r="D3" s="2"/>
      <c r="E3" s="2"/>
      <c r="F3" s="2"/>
      <c r="G3" s="2"/>
      <c r="H3" s="99"/>
      <c r="I3" s="99"/>
    </row>
    <row r="4" spans="1:9" ht="15.6">
      <c r="A4" s="106" t="s">
        <v>3</v>
      </c>
      <c r="B4" s="3"/>
      <c r="C4" s="99"/>
      <c r="D4" s="99"/>
      <c r="E4" s="99"/>
      <c r="F4" s="99"/>
      <c r="G4" s="99"/>
      <c r="H4" s="99"/>
      <c r="I4" s="99"/>
    </row>
    <row r="5" spans="1:9" ht="36.6" customHeight="1">
      <c r="A5" s="98" t="s">
        <v>4</v>
      </c>
      <c r="B5" s="31" t="s">
        <v>5</v>
      </c>
      <c r="C5" s="100" t="s">
        <v>6</v>
      </c>
      <c r="D5" s="100" t="s">
        <v>7</v>
      </c>
      <c r="E5" s="101" t="s">
        <v>8</v>
      </c>
      <c r="F5" s="99"/>
      <c r="G5" s="99" t="s">
        <v>9</v>
      </c>
      <c r="H5" s="99"/>
      <c r="I5" s="99"/>
    </row>
    <row r="6" spans="1:9" ht="19.5" customHeight="1">
      <c r="A6" s="4">
        <v>1</v>
      </c>
      <c r="B6" s="5" t="s">
        <v>10</v>
      </c>
      <c r="C6" s="6">
        <f>'[1]Attachment A'!$C$6</f>
        <v>261680307</v>
      </c>
      <c r="D6" s="6">
        <f>'[1]Attachment A'!$D$6</f>
        <v>250473990</v>
      </c>
      <c r="E6" s="7">
        <f>SUM(C6-D6)</f>
        <v>11206317</v>
      </c>
      <c r="F6" s="99" t="s">
        <v>11</v>
      </c>
      <c r="G6" s="99"/>
      <c r="H6" s="99"/>
      <c r="I6" s="8"/>
    </row>
    <row r="7" spans="1:9" ht="19.5" customHeight="1">
      <c r="A7" s="4">
        <v>2</v>
      </c>
      <c r="B7" s="5" t="s">
        <v>12</v>
      </c>
      <c r="C7" s="6">
        <f>'[1]Attachment A'!$C$8</f>
        <v>0</v>
      </c>
      <c r="D7" s="6">
        <f>'[1]Attachment A'!$D$8</f>
        <v>0</v>
      </c>
      <c r="E7" s="7">
        <f>SUM(C7-D7)</f>
        <v>0</v>
      </c>
      <c r="F7" s="99"/>
      <c r="G7" s="99"/>
      <c r="H7" s="99"/>
      <c r="I7" s="9"/>
    </row>
    <row r="8" spans="1:9" ht="19.5" customHeight="1" thickBot="1">
      <c r="A8" s="10">
        <v>3</v>
      </c>
      <c r="B8" s="5" t="s">
        <v>13</v>
      </c>
      <c r="C8" s="11">
        <f>'[1]Attachment A'!$C$10</f>
        <v>47440486</v>
      </c>
      <c r="D8" s="11">
        <f>'[1]Attachment A'!$D$10</f>
        <v>48150486</v>
      </c>
      <c r="E8" s="11">
        <f>SUM(C8-D8)</f>
        <v>-710000</v>
      </c>
      <c r="F8" s="99"/>
      <c r="G8" s="99"/>
      <c r="H8" s="99"/>
      <c r="I8" s="9"/>
    </row>
    <row r="9" spans="1:9" ht="34.5" customHeight="1" thickTop="1">
      <c r="A9" s="10">
        <v>4</v>
      </c>
      <c r="B9" s="15" t="s">
        <v>14</v>
      </c>
      <c r="C9" s="12">
        <f>SUM(C6:C8)</f>
        <v>309120793</v>
      </c>
      <c r="D9" s="12">
        <f t="shared" ref="D9:E9" si="0">SUM(D6:D8)</f>
        <v>298624476</v>
      </c>
      <c r="E9" s="12">
        <f t="shared" si="0"/>
        <v>10496317</v>
      </c>
      <c r="F9" s="99"/>
      <c r="G9" s="14"/>
      <c r="H9" s="99"/>
      <c r="I9" s="9"/>
    </row>
    <row r="10" spans="1:9" s="99" customFormat="1" ht="19.5" customHeight="1">
      <c r="A10" s="108" t="s">
        <v>15</v>
      </c>
      <c r="B10" s="104"/>
      <c r="C10" s="20"/>
      <c r="D10" s="20"/>
      <c r="E10" s="105"/>
      <c r="G10" s="14"/>
      <c r="I10" s="9"/>
    </row>
    <row r="11" spans="1:9" ht="35.25" customHeight="1">
      <c r="A11" s="98" t="s">
        <v>4</v>
      </c>
      <c r="B11" s="15" t="s">
        <v>16</v>
      </c>
      <c r="C11" s="100" t="s">
        <v>6</v>
      </c>
      <c r="D11" s="100" t="s">
        <v>7</v>
      </c>
      <c r="E11" s="101" t="s">
        <v>8</v>
      </c>
      <c r="F11" s="99"/>
      <c r="G11" s="99" t="s">
        <v>11</v>
      </c>
      <c r="H11" s="99"/>
      <c r="I11" s="9"/>
    </row>
    <row r="12" spans="1:9" ht="19.5" customHeight="1">
      <c r="A12" s="10">
        <v>5</v>
      </c>
      <c r="B12" s="17" t="s">
        <v>17</v>
      </c>
      <c r="C12" s="18">
        <f>'[1]Attachment A'!$C$16</f>
        <v>0</v>
      </c>
      <c r="D12" s="19">
        <f>'[1]Attachment A'!$D$16</f>
        <v>0</v>
      </c>
      <c r="E12" s="7">
        <f t="shared" ref="E12:E18" si="1">SUM(C12-D12)</f>
        <v>0</v>
      </c>
      <c r="F12" s="99"/>
      <c r="G12" s="99"/>
      <c r="H12" s="99"/>
      <c r="I12" s="9"/>
    </row>
    <row r="13" spans="1:9" ht="19.5" customHeight="1">
      <c r="A13" s="10">
        <v>6</v>
      </c>
      <c r="B13" s="17" t="s">
        <v>18</v>
      </c>
      <c r="C13" s="18">
        <f>'[1]Attachment A'!$C$18</f>
        <v>56038902.170000002</v>
      </c>
      <c r="D13" s="19">
        <f>'[1]Attachment A'!$D$18</f>
        <v>59657898</v>
      </c>
      <c r="E13" s="7">
        <f t="shared" si="1"/>
        <v>-3618995.8299999982</v>
      </c>
      <c r="F13" s="99"/>
      <c r="G13" s="99"/>
      <c r="H13" s="99"/>
      <c r="I13" s="99"/>
    </row>
    <row r="14" spans="1:9" ht="19.5" customHeight="1">
      <c r="A14" s="10">
        <v>7</v>
      </c>
      <c r="B14" s="17" t="s">
        <v>19</v>
      </c>
      <c r="C14" s="19">
        <f>'[1]Attachment A'!$C$20</f>
        <v>200000000</v>
      </c>
      <c r="D14" s="19">
        <f>'[1]Attachment A'!$D$20</f>
        <v>200000000</v>
      </c>
      <c r="E14" s="7">
        <f t="shared" si="1"/>
        <v>0</v>
      </c>
      <c r="F14" s="99"/>
      <c r="G14" s="99"/>
      <c r="H14" s="99"/>
      <c r="I14" s="99"/>
    </row>
    <row r="15" spans="1:9" ht="15.6">
      <c r="A15" s="10">
        <v>8</v>
      </c>
      <c r="B15" s="17" t="s">
        <v>20</v>
      </c>
      <c r="C15" s="19">
        <f>'[1]Attachment A'!$C$22</f>
        <v>0</v>
      </c>
      <c r="D15" s="19">
        <f>'[1]Attachment A'!$D$22</f>
        <v>0</v>
      </c>
      <c r="E15" s="7">
        <f t="shared" si="1"/>
        <v>0</v>
      </c>
      <c r="F15" s="99"/>
      <c r="G15" s="99"/>
      <c r="H15" s="99"/>
      <c r="I15" s="99"/>
    </row>
    <row r="16" spans="1:9" ht="22.5" customHeight="1">
      <c r="A16" s="10">
        <v>9</v>
      </c>
      <c r="B16" s="17" t="s">
        <v>21</v>
      </c>
      <c r="C16" s="19">
        <f>'[1]Attachment A'!$C$26</f>
        <v>9387499.1699999999</v>
      </c>
      <c r="D16" s="19">
        <f>'[1]Attachment A'!$D$26</f>
        <v>10067495</v>
      </c>
      <c r="E16" s="7">
        <f t="shared" si="1"/>
        <v>-679995.83000000007</v>
      </c>
      <c r="F16" s="99"/>
      <c r="G16" s="99"/>
      <c r="H16" s="99"/>
      <c r="I16" s="99"/>
    </row>
    <row r="17" spans="1:8" ht="23.45" customHeight="1">
      <c r="A17" s="10">
        <v>10</v>
      </c>
      <c r="B17" s="17" t="s">
        <v>22</v>
      </c>
      <c r="C17" s="20">
        <f>'[1]Attachment A'!$C$28</f>
        <v>0</v>
      </c>
      <c r="D17" s="20">
        <f>'[1]Attachment A'!$D$28</f>
        <v>0</v>
      </c>
      <c r="E17" s="20">
        <f t="shared" si="1"/>
        <v>0</v>
      </c>
      <c r="F17" s="99"/>
      <c r="G17" s="99"/>
      <c r="H17" s="99"/>
    </row>
    <row r="18" spans="1:8" s="103" customFormat="1" ht="30.75" customHeight="1" thickBot="1">
      <c r="A18" s="23">
        <v>11</v>
      </c>
      <c r="B18" s="24" t="s">
        <v>23</v>
      </c>
      <c r="C18" s="25">
        <v>0</v>
      </c>
      <c r="D18" s="26">
        <f>'[1]Attachment A'!$D$38</f>
        <v>0</v>
      </c>
      <c r="E18" s="11">
        <f t="shared" si="1"/>
        <v>0</v>
      </c>
    </row>
    <row r="19" spans="1:8" s="103" customFormat="1" ht="39.75" customHeight="1" thickTop="1">
      <c r="A19" s="23">
        <v>12</v>
      </c>
      <c r="B19" s="15" t="s">
        <v>24</v>
      </c>
      <c r="C19" s="16">
        <f>SUM(C12:C18)</f>
        <v>265426401.34</v>
      </c>
      <c r="D19" s="16">
        <f>SUM(D12:D18)</f>
        <v>269725393</v>
      </c>
      <c r="E19" s="16">
        <f>SUM(E12:E18)</f>
        <v>-4298991.6599999983</v>
      </c>
    </row>
    <row r="20" spans="1:8" s="103" customFormat="1" ht="23.45" customHeight="1">
      <c r="A20" s="109" t="s">
        <v>25</v>
      </c>
      <c r="B20" s="3"/>
      <c r="C20" s="16"/>
      <c r="D20" s="16"/>
      <c r="E20" s="13"/>
    </row>
    <row r="21" spans="1:8" s="103" customFormat="1" ht="51" customHeight="1">
      <c r="A21" s="98" t="s">
        <v>4</v>
      </c>
      <c r="B21" s="28" t="s">
        <v>26</v>
      </c>
      <c r="C21" s="100" t="s">
        <v>6</v>
      </c>
      <c r="D21" s="100" t="s">
        <v>7</v>
      </c>
      <c r="E21" s="101" t="s">
        <v>8</v>
      </c>
    </row>
    <row r="22" spans="1:8" s="103" customFormat="1" ht="23.45" customHeight="1">
      <c r="A22" s="4">
        <v>13</v>
      </c>
      <c r="B22" s="29" t="s">
        <v>27</v>
      </c>
      <c r="C22" s="6">
        <f>'[1]Attachment A'!$C$44</f>
        <v>261680307</v>
      </c>
      <c r="D22" s="6">
        <f>'[1]Attachment A'!$D$44</f>
        <v>250473990</v>
      </c>
      <c r="E22" s="7">
        <f>SUM(C22-D22)</f>
        <v>11206317</v>
      </c>
    </row>
    <row r="23" spans="1:8" s="103" customFormat="1" ht="23.45" customHeight="1" thickBot="1">
      <c r="A23" s="4">
        <v>14</v>
      </c>
      <c r="B23" s="5" t="s">
        <v>28</v>
      </c>
      <c r="C23" s="11">
        <f>'[1]Attachment A'!$C$46</f>
        <v>265426401.34</v>
      </c>
      <c r="D23" s="11">
        <f>'[1]Attachment A'!$D$46</f>
        <v>269725393</v>
      </c>
      <c r="E23" s="11">
        <f>SUM(C23-D23)</f>
        <v>-4298991.6599999964</v>
      </c>
    </row>
    <row r="24" spans="1:8" s="103" customFormat="1" ht="39" customHeight="1" thickTop="1">
      <c r="A24" s="4">
        <v>15</v>
      </c>
      <c r="B24" s="102" t="s">
        <v>29</v>
      </c>
      <c r="C24" s="30">
        <f>C22-C23</f>
        <v>-3746094.3400000036</v>
      </c>
      <c r="D24" s="30">
        <f>D22-D23</f>
        <v>-19251403</v>
      </c>
      <c r="E24" s="30">
        <f>E22-E23</f>
        <v>15505308.659999996</v>
      </c>
    </row>
    <row r="25" spans="1:8" ht="28.5" customHeight="1">
      <c r="A25" s="35" t="s">
        <v>30</v>
      </c>
      <c r="B25" s="35"/>
      <c r="C25" s="35"/>
      <c r="D25" s="35"/>
      <c r="E25" s="35"/>
      <c r="F25" s="99"/>
      <c r="G25" s="99"/>
      <c r="H25" s="99"/>
    </row>
    <row r="26" spans="1:8" ht="19.5" customHeight="1">
      <c r="A26" s="35" t="s">
        <v>31</v>
      </c>
      <c r="B26" s="36"/>
      <c r="C26" s="36"/>
      <c r="D26" s="36"/>
      <c r="E26" s="36"/>
      <c r="F26" s="99"/>
      <c r="G26" s="27" t="s">
        <v>11</v>
      </c>
      <c r="H26" s="99"/>
    </row>
    <row r="27" spans="1:8" ht="19.5" customHeight="1">
      <c r="A27" s="35" t="s">
        <v>32</v>
      </c>
      <c r="B27" s="39"/>
      <c r="C27" s="39"/>
      <c r="D27" s="39"/>
      <c r="E27" s="36"/>
      <c r="F27" s="99"/>
      <c r="G27" s="99"/>
      <c r="H27" s="99"/>
    </row>
    <row r="28" spans="1:8" ht="33.6" customHeight="1">
      <c r="A28" s="117" t="s">
        <v>33</v>
      </c>
      <c r="B28" s="40"/>
      <c r="C28" s="40"/>
      <c r="D28" s="40"/>
      <c r="E28" s="116">
        <f>SUM(C28-D28)</f>
        <v>0</v>
      </c>
      <c r="F28" s="99"/>
      <c r="G28" s="99"/>
      <c r="H28" s="99"/>
    </row>
    <row r="29" spans="1:8" ht="20.25" customHeight="1">
      <c r="A29" s="115" t="s">
        <v>34</v>
      </c>
      <c r="B29" s="42"/>
      <c r="C29" s="42"/>
      <c r="D29" s="42"/>
      <c r="E29" s="42"/>
      <c r="F29" s="31"/>
      <c r="G29" s="32"/>
      <c r="H29" s="99"/>
    </row>
    <row r="30" spans="1:8" ht="15" customHeight="1">
      <c r="A30" s="43"/>
      <c r="B30" s="44"/>
      <c r="C30" s="44"/>
      <c r="D30" s="44"/>
      <c r="E30" s="44"/>
      <c r="F30" s="31"/>
      <c r="G30" s="32" t="s">
        <v>11</v>
      </c>
      <c r="H30" s="99"/>
    </row>
    <row r="31" spans="1:8" s="34" customFormat="1" ht="21.75" customHeight="1">
      <c r="A31" s="45"/>
      <c r="B31" s="46"/>
      <c r="C31" s="46"/>
      <c r="D31" s="46"/>
      <c r="E31" s="46"/>
      <c r="F31" s="36"/>
      <c r="G31" s="33"/>
      <c r="H31" s="33"/>
    </row>
    <row r="32" spans="1:8" s="38" customFormat="1" ht="21.75" customHeight="1">
      <c r="A32" s="46"/>
      <c r="B32" s="47"/>
      <c r="C32" s="47"/>
      <c r="D32" s="47"/>
      <c r="E32" s="47"/>
      <c r="F32" s="36"/>
      <c r="G32" s="37"/>
      <c r="H32" s="37"/>
    </row>
    <row r="33" spans="1:8" s="38" customFormat="1" ht="21.75" customHeight="1">
      <c r="A33" s="49"/>
      <c r="B33" s="50"/>
      <c r="C33" s="50"/>
      <c r="D33" s="50"/>
      <c r="E33" s="50"/>
      <c r="F33" s="36"/>
      <c r="G33" s="37"/>
      <c r="H33" s="37"/>
    </row>
    <row r="34" spans="1:8" s="38" customFormat="1" ht="21.75" customHeight="1">
      <c r="A34" s="50"/>
      <c r="B34" s="50"/>
      <c r="C34" s="50"/>
      <c r="D34" s="50"/>
      <c r="E34" s="50"/>
      <c r="F34" s="35"/>
      <c r="G34" s="40"/>
    </row>
    <row r="35" spans="1:8" s="38" customFormat="1" ht="18.75" customHeight="1">
      <c r="A35" s="50"/>
      <c r="B35" s="50"/>
      <c r="C35" s="50"/>
      <c r="D35" s="50"/>
      <c r="E35" s="50"/>
      <c r="F35" s="40"/>
      <c r="G35" s="40"/>
    </row>
    <row r="36" spans="1:8" s="38" customFormat="1" ht="18.75" customHeight="1">
      <c r="A36" s="50"/>
      <c r="B36" s="53"/>
      <c r="C36" s="53"/>
      <c r="D36" s="53"/>
      <c r="E36" s="53"/>
      <c r="F36" s="40"/>
      <c r="G36" s="40"/>
    </row>
    <row r="37" spans="1:8" s="41" customFormat="1" ht="18.75" customHeight="1">
      <c r="A37" s="53"/>
      <c r="B37" s="47"/>
      <c r="C37" s="47"/>
      <c r="D37" s="47"/>
      <c r="E37" s="47"/>
      <c r="F37" s="42"/>
      <c r="G37" s="42"/>
    </row>
    <row r="38" spans="1:8" ht="18.75" customHeight="1">
      <c r="A38" s="47"/>
      <c r="B38" s="99"/>
      <c r="C38" s="99"/>
      <c r="D38" s="99"/>
      <c r="E38" s="99"/>
      <c r="F38" s="44"/>
      <c r="G38" s="44"/>
      <c r="H38" s="99"/>
    </row>
    <row r="39" spans="1:8" s="45" customFormat="1" ht="15" customHeight="1">
      <c r="A39" s="8"/>
      <c r="B39" s="99"/>
      <c r="C39" s="99"/>
      <c r="D39" s="99"/>
      <c r="E39" s="99"/>
      <c r="F39" s="46"/>
      <c r="G39" s="46"/>
      <c r="H39" s="46"/>
    </row>
    <row r="40" spans="1:8" s="47" customFormat="1" ht="16.149999999999999" hidden="1" customHeight="1">
      <c r="A40" s="8"/>
      <c r="B40" s="99"/>
      <c r="C40" s="99"/>
      <c r="D40" s="99"/>
      <c r="E40" s="99"/>
      <c r="G40" s="48"/>
    </row>
    <row r="41" spans="1:8" s="51" customFormat="1" ht="16.149999999999999" hidden="1" customHeight="1">
      <c r="A41" s="8"/>
      <c r="B41" s="99"/>
      <c r="C41" s="99"/>
      <c r="D41" s="99"/>
      <c r="E41" s="99"/>
      <c r="F41" s="50"/>
      <c r="G41" s="50"/>
    </row>
    <row r="42" spans="1:8" s="51" customFormat="1" ht="16.149999999999999" hidden="1" customHeight="1">
      <c r="A42" s="8"/>
      <c r="B42" s="99"/>
      <c r="C42" s="99"/>
      <c r="D42" s="99"/>
      <c r="E42" s="99"/>
      <c r="F42" s="50"/>
      <c r="G42" s="50"/>
    </row>
    <row r="43" spans="1:8" s="51" customFormat="1" ht="16.5" hidden="1" customHeight="1">
      <c r="A43" s="8"/>
      <c r="B43" s="99"/>
      <c r="C43" s="99"/>
      <c r="D43" s="99"/>
      <c r="E43" s="99"/>
      <c r="F43" s="50"/>
      <c r="G43" s="52"/>
    </row>
    <row r="44" spans="1:8" s="54" customFormat="1" ht="15" customHeight="1">
      <c r="A44" s="8"/>
      <c r="B44" s="99"/>
      <c r="C44" s="99"/>
      <c r="D44" s="99"/>
      <c r="E44" s="99"/>
      <c r="F44" s="53"/>
      <c r="G44" s="53"/>
      <c r="H44" s="46"/>
    </row>
    <row r="45" spans="1:8" s="47" customFormat="1" ht="16.149999999999999" customHeight="1">
      <c r="A45" s="8"/>
      <c r="B45" s="99"/>
      <c r="C45" s="99"/>
      <c r="D45" s="99"/>
      <c r="E45" s="99"/>
      <c r="G45" s="48"/>
    </row>
    <row r="46" spans="1:8" ht="16.149999999999999" customHeight="1">
      <c r="B46" s="99"/>
      <c r="C46" s="99"/>
      <c r="D46" s="99"/>
      <c r="E46" s="99"/>
      <c r="F46" s="99"/>
      <c r="G46" s="55"/>
      <c r="H46" s="99"/>
    </row>
    <row r="47" spans="1:8" ht="16.149999999999999" customHeight="1">
      <c r="B47" s="99"/>
      <c r="C47" s="99"/>
      <c r="D47" s="99"/>
      <c r="E47" s="99"/>
      <c r="F47" s="99"/>
      <c r="G47" s="55"/>
      <c r="H47" s="99"/>
    </row>
    <row r="48" spans="1:8" ht="16.149999999999999" customHeight="1">
      <c r="B48" s="99"/>
      <c r="C48" s="99"/>
      <c r="D48" s="99"/>
      <c r="E48" s="99"/>
      <c r="F48" s="99"/>
      <c r="G48" s="55"/>
      <c r="H48" s="99"/>
    </row>
  </sheetData>
  <mergeCells count="2">
    <mergeCell ref="A1:E1"/>
    <mergeCell ref="A2:E2"/>
  </mergeCells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Roman,Bold"&amp;10February 2, 2023, BOE Agenda Item, Attachment A: Statement of Financial Position&amp;"-,Regular"&amp;11
</oddHead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zoomScaleNormal="100" zoomScalePageLayoutView="78" workbookViewId="0">
      <selection activeCell="G7" sqref="G7:G25"/>
    </sheetView>
  </sheetViews>
  <sheetFormatPr defaultRowHeight="14.4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45">
      <c r="A1" s="113" t="s">
        <v>35</v>
      </c>
      <c r="B1" s="112"/>
      <c r="C1" s="112"/>
      <c r="D1" s="112"/>
      <c r="E1" s="112"/>
      <c r="F1" s="112"/>
      <c r="G1" s="112"/>
      <c r="H1" s="112"/>
    </row>
    <row r="2" spans="1:8" ht="20.25" customHeight="1">
      <c r="A2" s="114" t="s">
        <v>36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4" t="s">
        <v>37</v>
      </c>
      <c r="B3" s="111"/>
      <c r="C3" s="111"/>
      <c r="D3" s="111"/>
      <c r="E3" s="111"/>
      <c r="F3" s="111"/>
      <c r="G3" s="111"/>
      <c r="H3" s="111"/>
    </row>
    <row r="4" spans="1:8" ht="15.6">
      <c r="A4" s="114"/>
      <c r="B4" s="56"/>
      <c r="C4" s="56" t="s">
        <v>11</v>
      </c>
      <c r="D4" s="56" t="s">
        <v>11</v>
      </c>
      <c r="E4" s="56"/>
      <c r="F4" s="56"/>
      <c r="G4" s="62"/>
      <c r="H4" s="56"/>
    </row>
    <row r="5" spans="1:8" ht="15.6">
      <c r="A5" s="79" t="s">
        <v>2</v>
      </c>
      <c r="B5" s="59"/>
      <c r="C5" s="59" t="s">
        <v>11</v>
      </c>
      <c r="D5" s="60" t="s">
        <v>11</v>
      </c>
      <c r="E5" s="59"/>
      <c r="F5" s="59"/>
      <c r="G5" s="59"/>
      <c r="H5" s="60"/>
    </row>
    <row r="6" spans="1:8" ht="15.6">
      <c r="A6" s="63" t="s">
        <v>38</v>
      </c>
      <c r="B6" s="110" t="s">
        <v>39</v>
      </c>
      <c r="C6" s="63" t="s">
        <v>40</v>
      </c>
      <c r="D6" s="63" t="s">
        <v>41</v>
      </c>
      <c r="E6" s="110" t="s">
        <v>42</v>
      </c>
      <c r="F6" s="63" t="s">
        <v>43</v>
      </c>
      <c r="G6" s="110" t="s">
        <v>44</v>
      </c>
      <c r="H6" s="64" t="s">
        <v>45</v>
      </c>
    </row>
    <row r="7" spans="1:8" ht="15.95" customHeight="1">
      <c r="A7" s="57">
        <v>1</v>
      </c>
      <c r="B7" s="65" t="s">
        <v>46</v>
      </c>
      <c r="C7" s="21" t="s">
        <v>47</v>
      </c>
      <c r="D7" s="21" t="s">
        <v>48</v>
      </c>
      <c r="E7" s="66">
        <v>0.02</v>
      </c>
      <c r="F7" s="22">
        <v>5818691</v>
      </c>
      <c r="G7" s="67">
        <v>5818691</v>
      </c>
      <c r="H7" s="57" t="s">
        <v>49</v>
      </c>
    </row>
    <row r="8" spans="1:8" ht="15.95" customHeight="1">
      <c r="A8" s="60">
        <v>2</v>
      </c>
      <c r="B8" s="68" t="s">
        <v>46</v>
      </c>
      <c r="C8" s="56" t="s">
        <v>50</v>
      </c>
      <c r="D8" s="56" t="s">
        <v>51</v>
      </c>
      <c r="E8" s="69">
        <v>0.03</v>
      </c>
      <c r="F8" s="70">
        <v>7500000</v>
      </c>
      <c r="G8" s="71">
        <v>13318691</v>
      </c>
      <c r="H8" s="60" t="s">
        <v>49</v>
      </c>
    </row>
    <row r="9" spans="1:8" ht="15.95" customHeight="1">
      <c r="A9" s="57">
        <v>3</v>
      </c>
      <c r="B9" s="73" t="s">
        <v>52</v>
      </c>
      <c r="C9" s="56" t="s">
        <v>53</v>
      </c>
      <c r="D9" s="56" t="s">
        <v>54</v>
      </c>
      <c r="E9" s="72">
        <v>0.02</v>
      </c>
      <c r="F9" s="70">
        <v>7500000</v>
      </c>
      <c r="G9" s="71">
        <v>20818691</v>
      </c>
      <c r="H9" s="74" t="s">
        <v>49</v>
      </c>
    </row>
    <row r="10" spans="1:8" ht="15.95" customHeight="1">
      <c r="A10" s="60">
        <v>4</v>
      </c>
      <c r="B10" s="73" t="s">
        <v>52</v>
      </c>
      <c r="C10" s="56" t="s">
        <v>53</v>
      </c>
      <c r="D10" s="56" t="s">
        <v>55</v>
      </c>
      <c r="E10" s="72">
        <v>0.02</v>
      </c>
      <c r="F10" s="70">
        <v>7500000</v>
      </c>
      <c r="G10" s="71">
        <v>28318691</v>
      </c>
      <c r="H10" s="74" t="s">
        <v>49</v>
      </c>
    </row>
    <row r="11" spans="1:8" ht="15.95" customHeight="1">
      <c r="A11" s="57">
        <v>5</v>
      </c>
      <c r="B11" s="75" t="s">
        <v>56</v>
      </c>
      <c r="C11" s="21" t="s">
        <v>57</v>
      </c>
      <c r="D11" s="58" t="s">
        <v>58</v>
      </c>
      <c r="E11" s="76">
        <v>0.03</v>
      </c>
      <c r="F11" s="22">
        <v>7500000</v>
      </c>
      <c r="G11" s="71">
        <v>35818691</v>
      </c>
      <c r="H11" s="77" t="s">
        <v>49</v>
      </c>
    </row>
    <row r="12" spans="1:8" ht="15.95" customHeight="1">
      <c r="A12" s="60">
        <v>6</v>
      </c>
      <c r="B12" s="73" t="s">
        <v>59</v>
      </c>
      <c r="C12" s="56" t="s">
        <v>60</v>
      </c>
      <c r="D12" s="58" t="s">
        <v>61</v>
      </c>
      <c r="E12" s="72">
        <v>0.03</v>
      </c>
      <c r="F12" s="70">
        <v>404574.06</v>
      </c>
      <c r="G12" s="71">
        <v>36223265.060000002</v>
      </c>
      <c r="H12" s="60" t="s">
        <v>49</v>
      </c>
    </row>
    <row r="13" spans="1:8" ht="15.95" customHeight="1">
      <c r="A13" s="57">
        <v>7</v>
      </c>
      <c r="B13" s="73" t="s">
        <v>59</v>
      </c>
      <c r="C13" s="56" t="s">
        <v>60</v>
      </c>
      <c r="D13" s="58" t="s">
        <v>62</v>
      </c>
      <c r="E13" s="72">
        <v>0.03</v>
      </c>
      <c r="F13" s="70">
        <v>468706.89</v>
      </c>
      <c r="G13" s="71">
        <v>36691971.950000003</v>
      </c>
      <c r="H13" s="74" t="s">
        <v>49</v>
      </c>
    </row>
    <row r="14" spans="1:8" ht="15.95" customHeight="1">
      <c r="A14" s="60">
        <v>8</v>
      </c>
      <c r="B14" s="73" t="s">
        <v>59</v>
      </c>
      <c r="C14" s="56" t="s">
        <v>60</v>
      </c>
      <c r="D14" s="58" t="s">
        <v>63</v>
      </c>
      <c r="E14" s="72">
        <v>0.03</v>
      </c>
      <c r="F14" s="70">
        <v>72180.800000000003</v>
      </c>
      <c r="G14" s="71">
        <v>36764152.75</v>
      </c>
      <c r="H14" s="60" t="s">
        <v>49</v>
      </c>
    </row>
    <row r="15" spans="1:8" ht="15.95" customHeight="1">
      <c r="A15" s="57">
        <v>9</v>
      </c>
      <c r="B15" s="73" t="s">
        <v>59</v>
      </c>
      <c r="C15" s="56" t="s">
        <v>60</v>
      </c>
      <c r="D15" s="58" t="s">
        <v>64</v>
      </c>
      <c r="E15" s="72">
        <v>0.03</v>
      </c>
      <c r="F15" s="70">
        <v>510959.85</v>
      </c>
      <c r="G15" s="71">
        <v>37275112.600000001</v>
      </c>
      <c r="H15" s="74" t="s">
        <v>49</v>
      </c>
    </row>
    <row r="16" spans="1:8" ht="15.95" customHeight="1">
      <c r="A16" s="60">
        <v>10</v>
      </c>
      <c r="B16" s="73" t="s">
        <v>59</v>
      </c>
      <c r="C16" s="56" t="s">
        <v>60</v>
      </c>
      <c r="D16" s="58" t="s">
        <v>65</v>
      </c>
      <c r="E16" s="72">
        <v>0.03</v>
      </c>
      <c r="F16" s="70">
        <v>1183651.02</v>
      </c>
      <c r="G16" s="71">
        <v>38458763.620000005</v>
      </c>
      <c r="H16" s="60" t="s">
        <v>49</v>
      </c>
    </row>
    <row r="17" spans="1:8" ht="15" customHeight="1">
      <c r="A17" s="57">
        <v>11</v>
      </c>
      <c r="B17" s="78" t="s">
        <v>66</v>
      </c>
      <c r="C17" s="56" t="s">
        <v>67</v>
      </c>
      <c r="D17" s="79" t="s">
        <v>68</v>
      </c>
      <c r="E17" s="69">
        <v>0.03</v>
      </c>
      <c r="F17" s="80">
        <v>1928818.84</v>
      </c>
      <c r="G17" s="71">
        <v>40387582.460000008</v>
      </c>
      <c r="H17" s="60" t="s">
        <v>49</v>
      </c>
    </row>
    <row r="18" spans="1:8" ht="15.75" customHeight="1">
      <c r="A18" s="60">
        <v>12</v>
      </c>
      <c r="B18" s="68" t="s">
        <v>69</v>
      </c>
      <c r="C18" s="56" t="s">
        <v>70</v>
      </c>
      <c r="D18" s="56" t="s">
        <v>71</v>
      </c>
      <c r="E18" s="72">
        <v>0.03</v>
      </c>
      <c r="F18" s="70">
        <v>5000000</v>
      </c>
      <c r="G18" s="71">
        <v>45387582.460000008</v>
      </c>
      <c r="H18" s="60" t="s">
        <v>49</v>
      </c>
    </row>
    <row r="19" spans="1:8" ht="15.95" customHeight="1">
      <c r="A19" s="57">
        <v>13</v>
      </c>
      <c r="B19" s="81" t="s">
        <v>72</v>
      </c>
      <c r="C19" s="82" t="s">
        <v>73</v>
      </c>
      <c r="D19" s="82" t="s">
        <v>74</v>
      </c>
      <c r="E19" s="69">
        <v>0.02</v>
      </c>
      <c r="F19" s="83">
        <v>1500000</v>
      </c>
      <c r="G19" s="71">
        <v>46887582.460000008</v>
      </c>
      <c r="H19" s="60" t="s">
        <v>49</v>
      </c>
    </row>
    <row r="20" spans="1:8" ht="15.95" customHeight="1">
      <c r="A20" s="60">
        <v>14</v>
      </c>
      <c r="B20" s="78" t="s">
        <v>75</v>
      </c>
      <c r="C20" s="79" t="s">
        <v>76</v>
      </c>
      <c r="D20" s="79" t="s">
        <v>77</v>
      </c>
      <c r="E20" s="69">
        <v>0.03</v>
      </c>
      <c r="F20" s="83">
        <v>7500000</v>
      </c>
      <c r="G20" s="71">
        <v>54387582.460000008</v>
      </c>
      <c r="H20" s="60" t="s">
        <v>49</v>
      </c>
    </row>
    <row r="21" spans="1:8" ht="15.95" customHeight="1">
      <c r="A21" s="57">
        <v>15</v>
      </c>
      <c r="B21" s="78" t="s">
        <v>75</v>
      </c>
      <c r="C21" s="79" t="s">
        <v>73</v>
      </c>
      <c r="D21" s="79" t="s">
        <v>78</v>
      </c>
      <c r="E21" s="69">
        <v>0.02</v>
      </c>
      <c r="F21" s="83">
        <v>7500000</v>
      </c>
      <c r="G21" s="71">
        <v>61887582.460000008</v>
      </c>
      <c r="H21" s="60" t="s">
        <v>49</v>
      </c>
    </row>
    <row r="22" spans="1:8" ht="15.95" customHeight="1">
      <c r="A22" s="60">
        <v>16</v>
      </c>
      <c r="B22" s="78" t="s">
        <v>75</v>
      </c>
      <c r="C22" s="79" t="s">
        <v>73</v>
      </c>
      <c r="D22" s="79" t="s">
        <v>79</v>
      </c>
      <c r="E22" s="69">
        <v>0.02</v>
      </c>
      <c r="F22" s="83">
        <v>7500000</v>
      </c>
      <c r="G22" s="71">
        <v>69387582.460000008</v>
      </c>
      <c r="H22" s="60" t="s">
        <v>49</v>
      </c>
    </row>
    <row r="23" spans="1:8" ht="15.95" customHeight="1">
      <c r="A23" s="57">
        <v>17</v>
      </c>
      <c r="B23" s="78" t="s">
        <v>80</v>
      </c>
      <c r="C23" s="79" t="s">
        <v>81</v>
      </c>
      <c r="D23" s="79" t="s">
        <v>82</v>
      </c>
      <c r="E23" s="69">
        <v>0.02</v>
      </c>
      <c r="F23" s="83">
        <v>7500000</v>
      </c>
      <c r="G23" s="71">
        <v>76887582.460000008</v>
      </c>
      <c r="H23" s="60" t="s">
        <v>49</v>
      </c>
    </row>
    <row r="24" spans="1:8" ht="15.95" customHeight="1">
      <c r="A24" s="60">
        <v>18</v>
      </c>
      <c r="B24" s="84" t="s">
        <v>83</v>
      </c>
      <c r="C24" s="82" t="s">
        <v>84</v>
      </c>
      <c r="D24" s="82" t="s">
        <v>85</v>
      </c>
      <c r="E24" s="69">
        <v>0.02</v>
      </c>
      <c r="F24" s="85">
        <v>3320985</v>
      </c>
      <c r="G24" s="71">
        <v>80208567.460000008</v>
      </c>
      <c r="H24" s="60" t="s">
        <v>49</v>
      </c>
    </row>
    <row r="25" spans="1:8" ht="15.95" customHeight="1">
      <c r="A25" s="57">
        <v>19</v>
      </c>
      <c r="B25" s="81" t="s">
        <v>83</v>
      </c>
      <c r="C25" s="82" t="s">
        <v>84</v>
      </c>
      <c r="D25" s="82" t="s">
        <v>86</v>
      </c>
      <c r="E25" s="69">
        <v>0.02</v>
      </c>
      <c r="F25" s="85">
        <v>2390440</v>
      </c>
      <c r="G25" s="71">
        <v>82599007.460000008</v>
      </c>
      <c r="H25" s="60" t="s">
        <v>49</v>
      </c>
    </row>
    <row r="26" spans="1:8" ht="39" customHeight="1">
      <c r="A26" s="86" t="s">
        <v>87</v>
      </c>
      <c r="B26" s="86"/>
      <c r="C26" s="86"/>
      <c r="D26" s="86"/>
      <c r="E26" s="87"/>
      <c r="F26" s="88"/>
      <c r="G26" s="89"/>
      <c r="H26" s="90"/>
    </row>
    <row r="27" spans="1:8" ht="39" customHeight="1">
      <c r="A27" s="86" t="s">
        <v>88</v>
      </c>
      <c r="B27" s="86"/>
      <c r="C27" s="86"/>
      <c r="D27" s="86"/>
      <c r="E27" s="87"/>
      <c r="F27" s="88"/>
      <c r="G27" s="89"/>
      <c r="H27" s="90"/>
    </row>
    <row r="28" spans="1:8" ht="33.75" customHeight="1">
      <c r="A28" s="91" t="s">
        <v>89</v>
      </c>
      <c r="B28" s="92"/>
      <c r="C28" s="93"/>
      <c r="D28" s="93"/>
      <c r="E28" s="94"/>
      <c r="F28" s="95"/>
      <c r="G28" s="96"/>
      <c r="H28" s="94"/>
    </row>
    <row r="29" spans="1:8" ht="17.45">
      <c r="A29" s="91" t="s">
        <v>90</v>
      </c>
      <c r="B29" s="92"/>
      <c r="C29" s="93"/>
      <c r="D29" s="93"/>
      <c r="E29" s="94"/>
      <c r="F29" s="95"/>
      <c r="G29" s="96"/>
      <c r="H29" s="94"/>
    </row>
    <row r="30" spans="1:8" ht="15.6">
      <c r="A30" s="97" t="s">
        <v>91</v>
      </c>
      <c r="B30" s="61"/>
      <c r="C30" s="56" t="s">
        <v>11</v>
      </c>
      <c r="D30" s="56"/>
      <c r="E30" s="60"/>
      <c r="F30" s="70" t="s">
        <v>11</v>
      </c>
      <c r="G30" s="70" t="s">
        <v>11</v>
      </c>
      <c r="H30" s="60"/>
    </row>
    <row r="31" spans="1:8">
      <c r="A31" t="s">
        <v>34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7C583ACDFCF4DB30CA959DC5287DA" ma:contentTypeVersion="4" ma:contentTypeDescription="Create a new document." ma:contentTypeScope="" ma:versionID="3f07ba3cc33c2c26749dd626add05ab5">
  <xsd:schema xmlns:xsd="http://www.w3.org/2001/XMLSchema" xmlns:xs="http://www.w3.org/2001/XMLSchema" xmlns:p="http://schemas.microsoft.com/office/2006/metadata/properties" xmlns:ns2="049005b6-5a38-4419-91fa-ebdf32acfed3" xmlns:ns3="4c2c5aab-b472-4b8f-a7fa-721e1e86a722" targetNamespace="http://schemas.microsoft.com/office/2006/metadata/properties" ma:root="true" ma:fieldsID="f06c3e957ac8c8636c467aaa4aac52a1" ns2:_="" ns3:_="">
    <xsd:import namespace="049005b6-5a38-4419-91fa-ebdf32acfed3"/>
    <xsd:import namespace="4c2c5aab-b472-4b8f-a7fa-721e1e86a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05b6-5a38-4419-91fa-ebdf32acf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c5aab-b472-4b8f-a7fa-721e1e86a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875BD-8B55-4393-ACC2-CEBE7232BD78}"/>
</file>

<file path=customXml/itemProps2.xml><?xml version="1.0" encoding="utf-8"?>
<ds:datastoreItem xmlns:ds="http://schemas.openxmlformats.org/officeDocument/2006/customXml" ds:itemID="{064E36DD-753B-4322-81D8-7C2D401BF230}"/>
</file>

<file path=customXml/itemProps3.xml><?xml version="1.0" encoding="utf-8"?>
<ds:datastoreItem xmlns:ds="http://schemas.openxmlformats.org/officeDocument/2006/customXml" ds:itemID="{981E8378-5484-45D0-A6B8-22F416B68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IT Infrastructure Partnership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subject/>
  <dc:creator>xcu03843</dc:creator>
  <cp:keywords/>
  <dc:description/>
  <cp:lastModifiedBy>Chapman, Jim (DOE)</cp:lastModifiedBy>
  <cp:revision/>
  <dcterms:created xsi:type="dcterms:W3CDTF">2018-01-10T21:52:37Z</dcterms:created>
  <dcterms:modified xsi:type="dcterms:W3CDTF">2023-03-30T20:37:17Z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0x01010037E7C583ACDFCF4DB30CA959DC5287DA</vt:lpwstr>
  </property>
</Properties>
</file>