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NP\A SNP New folder\DIR #Memos\SNP Dir. Memos 21-22\DRAFTS\"/>
    </mc:Choice>
  </mc:AlternateContent>
  <bookViews>
    <workbookView xWindow="0" yWindow="0" windowWidth="19200" windowHeight="6760"/>
  </bookViews>
  <sheets>
    <sheet name="Identified SFAs and Allocations" sheetId="1" r:id="rId1"/>
  </sheets>
  <definedNames>
    <definedName name="_xlnm._FilterDatabase" localSheetId="0" hidden="1">'Identified SFAs and Allocations'!$A$15:$I$90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C11" i="1" l="1"/>
  <c r="C14" i="1" s="1"/>
  <c r="D91" i="1"/>
  <c r="E90" i="1" s="1"/>
  <c r="E27" i="1" l="1"/>
  <c r="F27" i="1" s="1"/>
  <c r="E51" i="1"/>
  <c r="F51" i="1" s="1"/>
  <c r="E75" i="1"/>
  <c r="F75" i="1" s="1"/>
  <c r="E20" i="1"/>
  <c r="F20" i="1" s="1"/>
  <c r="G20" i="1" s="1"/>
  <c r="E36" i="1"/>
  <c r="F36" i="1" s="1"/>
  <c r="G36" i="1" s="1"/>
  <c r="E52" i="1"/>
  <c r="F52" i="1" s="1"/>
  <c r="G52" i="1" s="1"/>
  <c r="E68" i="1"/>
  <c r="F68" i="1" s="1"/>
  <c r="G68" i="1" s="1"/>
  <c r="E84" i="1"/>
  <c r="F84" i="1" s="1"/>
  <c r="G84" i="1" s="1"/>
  <c r="E29" i="1"/>
  <c r="F29" i="1" s="1"/>
  <c r="E37" i="1"/>
  <c r="F37" i="1" s="1"/>
  <c r="G37" i="1" s="1"/>
  <c r="E53" i="1"/>
  <c r="E61" i="1"/>
  <c r="F61" i="1" s="1"/>
  <c r="G61" i="1" s="1"/>
  <c r="E69" i="1"/>
  <c r="F69" i="1" s="1"/>
  <c r="G69" i="1" s="1"/>
  <c r="E77" i="1"/>
  <c r="F77" i="1" s="1"/>
  <c r="G77" i="1" s="1"/>
  <c r="E85" i="1"/>
  <c r="F85" i="1" s="1"/>
  <c r="G85" i="1" s="1"/>
  <c r="E22" i="1"/>
  <c r="F22" i="1" s="1"/>
  <c r="G22" i="1" s="1"/>
  <c r="E38" i="1"/>
  <c r="F38" i="1" s="1"/>
  <c r="G38" i="1" s="1"/>
  <c r="E54" i="1"/>
  <c r="F54" i="1" s="1"/>
  <c r="G54" i="1" s="1"/>
  <c r="E62" i="1"/>
  <c r="F62" i="1" s="1"/>
  <c r="G62" i="1" s="1"/>
  <c r="E78" i="1"/>
  <c r="F78" i="1" s="1"/>
  <c r="G78" i="1" s="1"/>
  <c r="E86" i="1"/>
  <c r="F86" i="1" s="1"/>
  <c r="G86" i="1" s="1"/>
  <c r="E23" i="1"/>
  <c r="F23" i="1" s="1"/>
  <c r="G23" i="1" s="1"/>
  <c r="E63" i="1"/>
  <c r="F63" i="1" s="1"/>
  <c r="E16" i="1"/>
  <c r="F16" i="1" s="1"/>
  <c r="E24" i="1"/>
  <c r="F24" i="1" s="1"/>
  <c r="G24" i="1" s="1"/>
  <c r="E32" i="1"/>
  <c r="F32" i="1" s="1"/>
  <c r="G32" i="1" s="1"/>
  <c r="E40" i="1"/>
  <c r="F40" i="1" s="1"/>
  <c r="G40" i="1" s="1"/>
  <c r="E48" i="1"/>
  <c r="F48" i="1" s="1"/>
  <c r="G48" i="1" s="1"/>
  <c r="E56" i="1"/>
  <c r="F56" i="1" s="1"/>
  <c r="G56" i="1" s="1"/>
  <c r="E64" i="1"/>
  <c r="F64" i="1" s="1"/>
  <c r="G64" i="1" s="1"/>
  <c r="E72" i="1"/>
  <c r="F72" i="1" s="1"/>
  <c r="G72" i="1" s="1"/>
  <c r="E80" i="1"/>
  <c r="F80" i="1" s="1"/>
  <c r="G80" i="1" s="1"/>
  <c r="E88" i="1"/>
  <c r="F88" i="1" s="1"/>
  <c r="G88" i="1" s="1"/>
  <c r="E19" i="1"/>
  <c r="F19" i="1" s="1"/>
  <c r="G19" i="1" s="1"/>
  <c r="E43" i="1"/>
  <c r="F43" i="1" s="1"/>
  <c r="G43" i="1" s="1"/>
  <c r="E59" i="1"/>
  <c r="F59" i="1" s="1"/>
  <c r="G59" i="1" s="1"/>
  <c r="E83" i="1"/>
  <c r="F83" i="1" s="1"/>
  <c r="G83" i="1" s="1"/>
  <c r="E28" i="1"/>
  <c r="F28" i="1" s="1"/>
  <c r="G28" i="1" s="1"/>
  <c r="E44" i="1"/>
  <c r="F44" i="1" s="1"/>
  <c r="G44" i="1" s="1"/>
  <c r="E60" i="1"/>
  <c r="F60" i="1" s="1"/>
  <c r="G60" i="1" s="1"/>
  <c r="E76" i="1"/>
  <c r="F76" i="1" s="1"/>
  <c r="G76" i="1" s="1"/>
  <c r="E21" i="1"/>
  <c r="F21" i="1" s="1"/>
  <c r="G21" i="1" s="1"/>
  <c r="E45" i="1"/>
  <c r="F45" i="1" s="1"/>
  <c r="G45" i="1" s="1"/>
  <c r="E30" i="1"/>
  <c r="F30" i="1" s="1"/>
  <c r="G30" i="1" s="1"/>
  <c r="E46" i="1"/>
  <c r="F46" i="1" s="1"/>
  <c r="G46" i="1" s="1"/>
  <c r="E70" i="1"/>
  <c r="F70" i="1" s="1"/>
  <c r="G70" i="1" s="1"/>
  <c r="E31" i="1"/>
  <c r="F31" i="1" s="1"/>
  <c r="G31" i="1" s="1"/>
  <c r="E47" i="1"/>
  <c r="F47" i="1" s="1"/>
  <c r="G47" i="1" s="1"/>
  <c r="E71" i="1"/>
  <c r="F71" i="1" s="1"/>
  <c r="G71" i="1" s="1"/>
  <c r="E87" i="1"/>
  <c r="F87" i="1" s="1"/>
  <c r="G87" i="1" s="1"/>
  <c r="E17" i="1"/>
  <c r="F17" i="1" s="1"/>
  <c r="G17" i="1" s="1"/>
  <c r="E25" i="1"/>
  <c r="F25" i="1" s="1"/>
  <c r="G25" i="1" s="1"/>
  <c r="E33" i="1"/>
  <c r="F33" i="1" s="1"/>
  <c r="G33" i="1" s="1"/>
  <c r="E41" i="1"/>
  <c r="F41" i="1" s="1"/>
  <c r="E49" i="1"/>
  <c r="F49" i="1" s="1"/>
  <c r="G49" i="1" s="1"/>
  <c r="E57" i="1"/>
  <c r="F57" i="1" s="1"/>
  <c r="G57" i="1" s="1"/>
  <c r="E65" i="1"/>
  <c r="F65" i="1" s="1"/>
  <c r="G65" i="1" s="1"/>
  <c r="E73" i="1"/>
  <c r="F73" i="1" s="1"/>
  <c r="E81" i="1"/>
  <c r="F81" i="1" s="1"/>
  <c r="E89" i="1"/>
  <c r="F89" i="1" s="1"/>
  <c r="G89" i="1" s="1"/>
  <c r="E35" i="1"/>
  <c r="F35" i="1" s="1"/>
  <c r="E67" i="1"/>
  <c r="F67" i="1" s="1"/>
  <c r="G67" i="1" s="1"/>
  <c r="E39" i="1"/>
  <c r="F39" i="1" s="1"/>
  <c r="G39" i="1" s="1"/>
  <c r="E55" i="1"/>
  <c r="F55" i="1" s="1"/>
  <c r="G55" i="1" s="1"/>
  <c r="E79" i="1"/>
  <c r="F79" i="1" s="1"/>
  <c r="G79" i="1" s="1"/>
  <c r="E18" i="1"/>
  <c r="F18" i="1" s="1"/>
  <c r="G18" i="1" s="1"/>
  <c r="E26" i="1"/>
  <c r="F26" i="1" s="1"/>
  <c r="G26" i="1" s="1"/>
  <c r="E34" i="1"/>
  <c r="F34" i="1" s="1"/>
  <c r="G34" i="1" s="1"/>
  <c r="E42" i="1"/>
  <c r="F42" i="1" s="1"/>
  <c r="G42" i="1" s="1"/>
  <c r="E50" i="1"/>
  <c r="F50" i="1" s="1"/>
  <c r="G50" i="1" s="1"/>
  <c r="E58" i="1"/>
  <c r="F58" i="1" s="1"/>
  <c r="G58" i="1" s="1"/>
  <c r="E66" i="1"/>
  <c r="F66" i="1" s="1"/>
  <c r="G66" i="1" s="1"/>
  <c r="E74" i="1"/>
  <c r="F74" i="1" s="1"/>
  <c r="E82" i="1"/>
  <c r="F82" i="1" s="1"/>
  <c r="F53" i="1"/>
  <c r="G53" i="1" s="1"/>
  <c r="F90" i="1"/>
  <c r="G90" i="1" s="1"/>
  <c r="E91" i="1" l="1"/>
  <c r="G91" i="1"/>
  <c r="F91" i="1"/>
</calcChain>
</file>

<file path=xl/sharedStrings.xml><?xml version="1.0" encoding="utf-8"?>
<sst xmlns="http://schemas.openxmlformats.org/spreadsheetml/2006/main" count="342" uniqueCount="183">
  <si>
    <t>Total grant from GAD</t>
  </si>
  <si>
    <t>Supply Chain Assistance Funds</t>
  </si>
  <si>
    <t>10% for Centralized Procurement</t>
  </si>
  <si>
    <t>Centralized Local Procurement Pilot Program</t>
  </si>
  <si>
    <t>Minus Distribution of $10K per Public SFA</t>
  </si>
  <si>
    <t>Minus Distribution of $2k per Private SFA</t>
  </si>
  <si>
    <t>Amount to use based on Enrollment</t>
  </si>
  <si>
    <t>SFA ID</t>
  </si>
  <si>
    <t>SFA within range of a regional food hub for the purposes of the Centralized Local Procurement Pilot Program</t>
  </si>
  <si>
    <t>Region</t>
  </si>
  <si>
    <t>Enrollment Distribution Amount</t>
  </si>
  <si>
    <t>Food Hub Partner</t>
  </si>
  <si>
    <t>5803</t>
  </si>
  <si>
    <t>AJC Episcopal School</t>
  </si>
  <si>
    <t>PS</t>
  </si>
  <si>
    <t>002</t>
  </si>
  <si>
    <t>Albemarle County Public Schools</t>
  </si>
  <si>
    <t>4P</t>
  </si>
  <si>
    <t>004</t>
  </si>
  <si>
    <t>Amelia County Public Schools</t>
  </si>
  <si>
    <t>005</t>
  </si>
  <si>
    <t>Amherst County Public Schools</t>
  </si>
  <si>
    <t>006</t>
  </si>
  <si>
    <t>Appomattox County Public Schools</t>
  </si>
  <si>
    <t>007</t>
  </si>
  <si>
    <t>Arlington County Public Schools</t>
  </si>
  <si>
    <t>010</t>
  </si>
  <si>
    <t>Bedford County Public Schools</t>
  </si>
  <si>
    <t>102</t>
  </si>
  <si>
    <t>Bristol City Public Schools</t>
  </si>
  <si>
    <t>ASD</t>
  </si>
  <si>
    <t>013</t>
  </si>
  <si>
    <t>Brunswick County Public Schools</t>
  </si>
  <si>
    <t>014</t>
  </si>
  <si>
    <t>Buchanan County Public Schools</t>
  </si>
  <si>
    <t>015</t>
  </si>
  <si>
    <t>Buckingham County Public Schools</t>
  </si>
  <si>
    <t>5804</t>
  </si>
  <si>
    <t>Calvary SDA School</t>
  </si>
  <si>
    <t>018</t>
  </si>
  <si>
    <t>Carroll County Public Schools</t>
  </si>
  <si>
    <t>5797</t>
  </si>
  <si>
    <t>Cathedral of Faith Christian Schools</t>
  </si>
  <si>
    <t>019</t>
  </si>
  <si>
    <t>Charles City County Public Schools</t>
  </si>
  <si>
    <t>020</t>
  </si>
  <si>
    <t>Charlotte County Public Schools</t>
  </si>
  <si>
    <t>104</t>
  </si>
  <si>
    <t>Charlottesville City Public Schools</t>
  </si>
  <si>
    <t>136</t>
  </si>
  <si>
    <t>Chesapeake City Public Schools</t>
  </si>
  <si>
    <t>021</t>
  </si>
  <si>
    <t>Chesterfield County Public Schools</t>
  </si>
  <si>
    <t>5840</t>
  </si>
  <si>
    <t>Church Hill Academy</t>
  </si>
  <si>
    <t>959</t>
  </si>
  <si>
    <t>Commonwealth Center for Children &amp; Adolescents</t>
  </si>
  <si>
    <t>RCCI</t>
  </si>
  <si>
    <t>024</t>
  </si>
  <si>
    <t>Culpeper County Public Schools</t>
  </si>
  <si>
    <t>025</t>
  </si>
  <si>
    <t>Cumberland County Public Schools</t>
  </si>
  <si>
    <t>917</t>
  </si>
  <si>
    <t>Department of Juvenile Justice</t>
  </si>
  <si>
    <t>027</t>
  </si>
  <si>
    <t>Dinwiddie County Public Schools</t>
  </si>
  <si>
    <t>5800</t>
  </si>
  <si>
    <t>Elijah House Academy</t>
  </si>
  <si>
    <t>029</t>
  </si>
  <si>
    <t>Fairfax County Public Schools</t>
  </si>
  <si>
    <t>030</t>
  </si>
  <si>
    <t>Fauquier County Public Schools</t>
  </si>
  <si>
    <t>135</t>
  </si>
  <si>
    <t>Franklin City Public Schools</t>
  </si>
  <si>
    <t>036</t>
  </si>
  <si>
    <t>Gloucester County Public Schools</t>
  </si>
  <si>
    <t>040</t>
  </si>
  <si>
    <t>Greensville County Public Schools</t>
  </si>
  <si>
    <t>041</t>
  </si>
  <si>
    <t>Halifax County Public Schools</t>
  </si>
  <si>
    <t>112</t>
  </si>
  <si>
    <t>Hampton City Public Schools</t>
  </si>
  <si>
    <t>043</t>
  </si>
  <si>
    <t>Henrico County Public Schools</t>
  </si>
  <si>
    <t>046</t>
  </si>
  <si>
    <t>Isle of Wight County Public Schools</t>
  </si>
  <si>
    <t>5793</t>
  </si>
  <si>
    <t>Jackson-Feild Home</t>
  </si>
  <si>
    <t>050</t>
  </si>
  <si>
    <t>King William County Public Schools</t>
  </si>
  <si>
    <t>052</t>
  </si>
  <si>
    <t>Lee County Public Schools</t>
  </si>
  <si>
    <t>053</t>
  </si>
  <si>
    <t>Loudoun County Public Schools</t>
  </si>
  <si>
    <t>055</t>
  </si>
  <si>
    <t>Lunenburg County Public Schools</t>
  </si>
  <si>
    <t>115</t>
  </si>
  <si>
    <t>Lynchburg City Public Schools</t>
  </si>
  <si>
    <t>143</t>
  </si>
  <si>
    <t>Manassas City Public Schools</t>
  </si>
  <si>
    <t>058</t>
  </si>
  <si>
    <t>Mecklenburg County Public Schools</t>
  </si>
  <si>
    <t>062</t>
  </si>
  <si>
    <t>Nelson County Public Schools</t>
  </si>
  <si>
    <t>117</t>
  </si>
  <si>
    <t>Newport News City Public Schools</t>
  </si>
  <si>
    <t>118</t>
  </si>
  <si>
    <t>Norfolk City Public Schools</t>
  </si>
  <si>
    <t>067</t>
  </si>
  <si>
    <t>Nottoway County Public Schools</t>
  </si>
  <si>
    <t>5801</t>
  </si>
  <si>
    <t>Park Place School SNP</t>
  </si>
  <si>
    <t>120</t>
  </si>
  <si>
    <t>Petersburg City Public Schools</t>
  </si>
  <si>
    <t>071</t>
  </si>
  <si>
    <t>Pittsylvania County Public Schools</t>
  </si>
  <si>
    <t>121</t>
  </si>
  <si>
    <t>Portsmouth City Public Schools</t>
  </si>
  <si>
    <t>073</t>
  </si>
  <si>
    <t>Prince Edward County Public Schools</t>
  </si>
  <si>
    <t>123</t>
  </si>
  <si>
    <t>Richmond City Public Schools</t>
  </si>
  <si>
    <t>084</t>
  </si>
  <si>
    <t>Scott County Public Schools</t>
  </si>
  <si>
    <t>085</t>
  </si>
  <si>
    <t>Shenandoah County Public Schools</t>
  </si>
  <si>
    <t>086</t>
  </si>
  <si>
    <t>Smyth County Public Schools</t>
  </si>
  <si>
    <t>087</t>
  </si>
  <si>
    <t>Southampton County Public Schools</t>
  </si>
  <si>
    <t>5235</t>
  </si>
  <si>
    <t>St. Andrews School</t>
  </si>
  <si>
    <t>5782</t>
  </si>
  <si>
    <t>St. Bernadette Catholic School</t>
  </si>
  <si>
    <t>5795</t>
  </si>
  <si>
    <t>St. Marys Home</t>
  </si>
  <si>
    <t>126</t>
  </si>
  <si>
    <t>Staunton City Public Schools</t>
  </si>
  <si>
    <t>127</t>
  </si>
  <si>
    <t>Suffolk City Public Schools</t>
  </si>
  <si>
    <t>090</t>
  </si>
  <si>
    <t>Surry County Public Schools</t>
  </si>
  <si>
    <t>091</t>
  </si>
  <si>
    <t>Sussex County Public Schools</t>
  </si>
  <si>
    <t>092</t>
  </si>
  <si>
    <t>Tazewell County Public Schools</t>
  </si>
  <si>
    <t>5802</t>
  </si>
  <si>
    <t>The House of Restoration</t>
  </si>
  <si>
    <t>5794</t>
  </si>
  <si>
    <t>Tyler Village of Childhelp</t>
  </si>
  <si>
    <t>944</t>
  </si>
  <si>
    <t>Va Dept Of Military Affairs</t>
  </si>
  <si>
    <t>128</t>
  </si>
  <si>
    <t>Virginia Beach City Public Schools</t>
  </si>
  <si>
    <t>218</t>
  </si>
  <si>
    <t>Virginia School for the Deaf and Blind-Staunton</t>
  </si>
  <si>
    <t>094</t>
  </si>
  <si>
    <t>Washington County Public Schools</t>
  </si>
  <si>
    <t>130</t>
  </si>
  <si>
    <t>Waynesboro City Public Schools</t>
  </si>
  <si>
    <t>131</t>
  </si>
  <si>
    <t>Williamsburg-James City County Public Schools</t>
  </si>
  <si>
    <t>097</t>
  </si>
  <si>
    <t>Wythe County Public Schools</t>
  </si>
  <si>
    <t>098</t>
  </si>
  <si>
    <t>York County Public Schools</t>
  </si>
  <si>
    <t>Identified School Food Authorities and Allocations</t>
  </si>
  <si>
    <t>Attachment A</t>
  </si>
  <si>
    <t>Virginia Department of Education</t>
  </si>
  <si>
    <t>Office of School Nutrition Programs</t>
  </si>
  <si>
    <t>Overview</t>
  </si>
  <si>
    <t>%of All Enrollment</t>
  </si>
  <si>
    <t xml:space="preserve">SSO Lunch Enrollment
October 2021
</t>
  </si>
  <si>
    <t>Totals</t>
  </si>
  <si>
    <t>Cell intentionally left blank</t>
  </si>
  <si>
    <t>*End of Worksheet*</t>
  </si>
  <si>
    <t>Total Allocation Amount (Dist. plus $10K base/private $2K base)</t>
  </si>
  <si>
    <t>Phase Participation (Phase 1: Spring 2022, Phase 2: Fall 2022, Phase 3: Winter 2023)</t>
  </si>
  <si>
    <t>Phase 1</t>
  </si>
  <si>
    <t>Phase 3</t>
  </si>
  <si>
    <t>Phase 2</t>
  </si>
  <si>
    <t>April 8, 2022</t>
  </si>
  <si>
    <t>SNP Memo No. 2021-2022-32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</si>
</sst>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/>
    <xf numFmtId="8" fontId="2" fillId="0" borderId="0" xfId="0" applyNumberFormat="1" applyFont="1" applyBorder="1" applyAlignment="1"/>
    <xf numFmtId="0" fontId="2" fillId="0" borderId="0" xfId="0" applyFont="1" applyFill="1" applyBorder="1" applyAlignment="1"/>
    <xf numFmtId="8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/>
    </xf>
    <xf numFmtId="8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Fill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Fill="1" applyBorder="1"/>
    <xf numFmtId="10" fontId="2" fillId="0" borderId="2" xfId="0" applyNumberFormat="1" applyFont="1" applyBorder="1"/>
    <xf numFmtId="8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Fill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2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7"/>
  <sheetViews>
    <sheetView showGridLines="0" tabSelected="1" zoomScaleNormal="100" workbookViewId="0">
      <selection activeCell="A6" sqref="A6"/>
    </sheetView>
  </sheetViews>
  <sheetFormatPr defaultColWidth="0" defaultRowHeight="15.5" zeroHeight="1" x14ac:dyDescent="0.35"/>
  <cols>
    <col min="1" max="1" width="13.81640625" style="1" customWidth="1"/>
    <col min="2" max="2" width="40.81640625" style="1" customWidth="1"/>
    <col min="3" max="3" width="21.6328125" style="2" customWidth="1"/>
    <col min="4" max="4" width="20.36328125" style="1" customWidth="1"/>
    <col min="5" max="5" width="14.6328125" style="1" customWidth="1"/>
    <col min="6" max="6" width="17.1796875" style="1" customWidth="1"/>
    <col min="7" max="8" width="17.81640625" style="1" customWidth="1"/>
    <col min="9" max="9" width="21.453125" style="1" customWidth="1"/>
    <col min="10" max="10" width="0" style="1" hidden="1"/>
    <col min="11" max="16383" width="9.1796875" style="1" hidden="1"/>
    <col min="16384" max="16384" width="2.6328125" style="1" hidden="1" customWidth="1"/>
  </cols>
  <sheetData>
    <row r="1" spans="1:9" ht="20" customHeight="1" x14ac:dyDescent="0.35">
      <c r="A1" s="41" t="s">
        <v>167</v>
      </c>
      <c r="B1" s="41"/>
      <c r="C1" s="41"/>
      <c r="D1" s="41"/>
      <c r="E1" s="41"/>
      <c r="F1" s="41"/>
      <c r="G1" s="41"/>
      <c r="H1" s="41"/>
      <c r="I1" s="41"/>
    </row>
    <row r="2" spans="1:9" ht="20" customHeight="1" x14ac:dyDescent="0.35">
      <c r="A2" s="41" t="s">
        <v>182</v>
      </c>
      <c r="B2" s="41"/>
      <c r="C2" s="41"/>
      <c r="D2" s="41"/>
      <c r="E2" s="41"/>
      <c r="F2" s="41"/>
      <c r="G2" s="41"/>
      <c r="H2" s="41"/>
      <c r="I2" s="41"/>
    </row>
    <row r="3" spans="1:9" ht="20" customHeight="1" x14ac:dyDescent="0.35">
      <c r="A3" s="42" t="s">
        <v>181</v>
      </c>
      <c r="B3" s="42"/>
      <c r="C3" s="42"/>
      <c r="D3" s="42"/>
      <c r="E3" s="42"/>
      <c r="F3" s="42"/>
      <c r="G3" s="42"/>
      <c r="H3" s="42"/>
      <c r="I3" s="42"/>
    </row>
    <row r="4" spans="1:9" ht="35" customHeight="1" x14ac:dyDescent="0.35">
      <c r="A4" s="8" t="s">
        <v>168</v>
      </c>
      <c r="B4" s="7"/>
      <c r="C4" s="7"/>
      <c r="D4" s="7"/>
      <c r="E4" s="7"/>
      <c r="F4" s="7"/>
      <c r="G4" s="7"/>
      <c r="H4" s="16"/>
      <c r="I4" s="16"/>
    </row>
    <row r="5" spans="1:9" ht="20" customHeight="1" x14ac:dyDescent="0.35">
      <c r="A5" s="8" t="s">
        <v>169</v>
      </c>
      <c r="B5" s="7"/>
      <c r="C5" s="7"/>
      <c r="D5" s="7"/>
      <c r="E5" s="7"/>
      <c r="F5" s="7"/>
      <c r="G5" s="7"/>
      <c r="H5" s="16"/>
      <c r="I5" s="16"/>
    </row>
    <row r="6" spans="1:9" ht="35" customHeight="1" x14ac:dyDescent="0.6">
      <c r="A6" s="9" t="s">
        <v>1</v>
      </c>
      <c r="B6" s="7"/>
      <c r="C6" s="7"/>
      <c r="D6" s="7"/>
      <c r="E6" s="7"/>
      <c r="F6" s="7"/>
      <c r="G6" s="7"/>
      <c r="H6" s="16"/>
      <c r="I6" s="16"/>
    </row>
    <row r="7" spans="1:9" ht="28" x14ac:dyDescent="0.6">
      <c r="A7" s="9" t="s">
        <v>3</v>
      </c>
      <c r="B7" s="7"/>
      <c r="C7" s="7"/>
      <c r="D7" s="7"/>
      <c r="E7" s="7"/>
      <c r="F7" s="7"/>
      <c r="G7" s="7"/>
      <c r="H7" s="16"/>
      <c r="I7" s="16"/>
    </row>
    <row r="8" spans="1:9" ht="28" x14ac:dyDescent="0.6">
      <c r="A8" s="9" t="s">
        <v>166</v>
      </c>
      <c r="B8" s="7"/>
      <c r="C8" s="7"/>
      <c r="D8" s="7"/>
      <c r="E8" s="7"/>
      <c r="F8" s="7"/>
      <c r="G8" s="7"/>
      <c r="H8" s="16"/>
      <c r="I8" s="16"/>
    </row>
    <row r="9" spans="1:9" ht="35" customHeight="1" x14ac:dyDescent="0.35">
      <c r="A9" s="38" t="s">
        <v>170</v>
      </c>
      <c r="B9" s="39"/>
      <c r="C9" s="40"/>
      <c r="D9" s="14"/>
      <c r="E9" s="14"/>
      <c r="G9" s="10"/>
      <c r="H9" s="10"/>
      <c r="I9" s="10"/>
    </row>
    <row r="10" spans="1:9" ht="31.5" customHeight="1" x14ac:dyDescent="0.35">
      <c r="A10" s="11" t="s">
        <v>0</v>
      </c>
      <c r="B10" s="12"/>
      <c r="C10" s="15">
        <v>21935911</v>
      </c>
      <c r="D10" s="14"/>
      <c r="E10" s="14"/>
      <c r="G10" s="10"/>
      <c r="H10" s="10"/>
      <c r="I10" s="10"/>
    </row>
    <row r="11" spans="1:9" ht="30" customHeight="1" x14ac:dyDescent="0.35">
      <c r="A11" s="11" t="s">
        <v>2</v>
      </c>
      <c r="B11" s="12"/>
      <c r="C11" s="15">
        <f>$C$10*0.1</f>
        <v>2193591.1</v>
      </c>
      <c r="D11" s="14"/>
      <c r="E11" s="14"/>
      <c r="G11" s="10"/>
      <c r="H11" s="10"/>
      <c r="I11" s="10"/>
    </row>
    <row r="12" spans="1:9" ht="30.75" customHeight="1" x14ac:dyDescent="0.35">
      <c r="A12" s="11" t="s">
        <v>4</v>
      </c>
      <c r="B12" s="12"/>
      <c r="C12" s="15">
        <v>630000</v>
      </c>
      <c r="D12" s="14"/>
      <c r="E12" s="14"/>
      <c r="G12" s="10"/>
      <c r="H12" s="10"/>
      <c r="I12" s="10"/>
    </row>
    <row r="13" spans="1:9" ht="30.75" customHeight="1" x14ac:dyDescent="0.35">
      <c r="A13" s="11" t="s">
        <v>5</v>
      </c>
      <c r="B13" s="12"/>
      <c r="C13" s="15">
        <v>24000</v>
      </c>
      <c r="D13" s="14"/>
      <c r="E13" s="14"/>
      <c r="G13" s="10"/>
      <c r="H13" s="10"/>
      <c r="I13" s="10"/>
    </row>
    <row r="14" spans="1:9" ht="35" customHeight="1" x14ac:dyDescent="0.35">
      <c r="A14" s="19" t="s">
        <v>6</v>
      </c>
      <c r="B14" s="12"/>
      <c r="C14" s="17">
        <f>C11-C12-C13</f>
        <v>1539591.1</v>
      </c>
      <c r="D14" s="10"/>
      <c r="E14" s="10"/>
      <c r="F14" s="13"/>
      <c r="G14" s="10"/>
      <c r="H14" s="10"/>
      <c r="I14" s="10"/>
    </row>
    <row r="15" spans="1:9" ht="75" x14ac:dyDescent="0.35">
      <c r="A15" s="20" t="s">
        <v>7</v>
      </c>
      <c r="B15" s="21" t="s">
        <v>8</v>
      </c>
      <c r="C15" s="22" t="s">
        <v>9</v>
      </c>
      <c r="D15" s="23" t="s">
        <v>172</v>
      </c>
      <c r="E15" s="23" t="s">
        <v>171</v>
      </c>
      <c r="F15" s="24" t="s">
        <v>10</v>
      </c>
      <c r="G15" s="23" t="s">
        <v>176</v>
      </c>
      <c r="H15" s="23" t="s">
        <v>11</v>
      </c>
      <c r="I15" s="23" t="s">
        <v>177</v>
      </c>
    </row>
    <row r="16" spans="1:9" x14ac:dyDescent="0.35">
      <c r="A16" s="25" t="s">
        <v>12</v>
      </c>
      <c r="B16" s="26" t="s">
        <v>13</v>
      </c>
      <c r="C16" s="27" t="s">
        <v>14</v>
      </c>
      <c r="D16" s="28"/>
      <c r="E16" s="29">
        <f t="shared" ref="E16:E47" si="0">IFERROR($D16/$D$91,"")</f>
        <v>0</v>
      </c>
      <c r="F16" s="30">
        <f t="shared" ref="F16:F47" si="1">IF(B16&lt;&gt;"",$C$14*$E16,"")</f>
        <v>0</v>
      </c>
      <c r="G16" s="31">
        <v>2000</v>
      </c>
      <c r="H16" s="32" t="s">
        <v>17</v>
      </c>
      <c r="I16" s="31" t="s">
        <v>178</v>
      </c>
    </row>
    <row r="17" spans="1:9" x14ac:dyDescent="0.35">
      <c r="A17" s="25" t="s">
        <v>15</v>
      </c>
      <c r="B17" s="26" t="s">
        <v>16</v>
      </c>
      <c r="C17" s="27">
        <v>5</v>
      </c>
      <c r="D17" s="28">
        <v>13871</v>
      </c>
      <c r="E17" s="29">
        <f t="shared" si="0"/>
        <v>1.6889057726704338E-2</v>
      </c>
      <c r="F17" s="30">
        <f t="shared" si="1"/>
        <v>26002.242963420234</v>
      </c>
      <c r="G17" s="31">
        <f t="shared" ref="G17:G26" si="2">$F17+10000</f>
        <v>36002.242963420234</v>
      </c>
      <c r="H17" s="32" t="s">
        <v>17</v>
      </c>
      <c r="I17" s="31" t="s">
        <v>178</v>
      </c>
    </row>
    <row r="18" spans="1:9" x14ac:dyDescent="0.35">
      <c r="A18" s="25" t="s">
        <v>18</v>
      </c>
      <c r="B18" s="26" t="s">
        <v>19</v>
      </c>
      <c r="C18" s="27">
        <v>8</v>
      </c>
      <c r="D18" s="28">
        <v>1645</v>
      </c>
      <c r="E18" s="29">
        <f t="shared" si="0"/>
        <v>2.0029197577989067E-3</v>
      </c>
      <c r="F18" s="30">
        <f t="shared" si="1"/>
        <v>3083.6774331213524</v>
      </c>
      <c r="G18" s="31">
        <f t="shared" si="2"/>
        <v>13083.677433121353</v>
      </c>
      <c r="H18" s="32" t="s">
        <v>17</v>
      </c>
      <c r="I18" s="31" t="s">
        <v>178</v>
      </c>
    </row>
    <row r="19" spans="1:9" x14ac:dyDescent="0.35">
      <c r="A19" s="25" t="s">
        <v>20</v>
      </c>
      <c r="B19" s="26" t="s">
        <v>21</v>
      </c>
      <c r="C19" s="27">
        <v>5</v>
      </c>
      <c r="D19" s="28">
        <v>3953</v>
      </c>
      <c r="E19" s="29">
        <f t="shared" si="0"/>
        <v>4.8130953207167655E-3</v>
      </c>
      <c r="F19" s="30">
        <f t="shared" si="1"/>
        <v>7410.1987192271781</v>
      </c>
      <c r="G19" s="31">
        <f t="shared" si="2"/>
        <v>17410.198719227177</v>
      </c>
      <c r="H19" s="32" t="s">
        <v>17</v>
      </c>
      <c r="I19" s="31" t="s">
        <v>178</v>
      </c>
    </row>
    <row r="20" spans="1:9" x14ac:dyDescent="0.35">
      <c r="A20" s="25" t="s">
        <v>22</v>
      </c>
      <c r="B20" s="26" t="s">
        <v>23</v>
      </c>
      <c r="C20" s="27">
        <v>8</v>
      </c>
      <c r="D20" s="28">
        <v>2242</v>
      </c>
      <c r="E20" s="29">
        <f t="shared" si="0"/>
        <v>2.7298152565259264E-3</v>
      </c>
      <c r="F20" s="30">
        <f t="shared" si="1"/>
        <v>4202.7992735915332</v>
      </c>
      <c r="G20" s="31">
        <f t="shared" si="2"/>
        <v>14202.799273591532</v>
      </c>
      <c r="H20" s="32" t="s">
        <v>17</v>
      </c>
      <c r="I20" s="31" t="s">
        <v>178</v>
      </c>
    </row>
    <row r="21" spans="1:9" x14ac:dyDescent="0.35">
      <c r="A21" s="25" t="s">
        <v>24</v>
      </c>
      <c r="B21" s="26" t="s">
        <v>25</v>
      </c>
      <c r="C21" s="27">
        <v>4</v>
      </c>
      <c r="D21" s="28">
        <v>26244</v>
      </c>
      <c r="E21" s="29">
        <f t="shared" si="0"/>
        <v>3.1954180014391799E-2</v>
      </c>
      <c r="F21" s="30">
        <f t="shared" si="1"/>
        <v>49196.371157955487</v>
      </c>
      <c r="G21" s="31">
        <f t="shared" si="2"/>
        <v>59196.371157955487</v>
      </c>
      <c r="H21" s="32" t="s">
        <v>17</v>
      </c>
      <c r="I21" s="31" t="s">
        <v>178</v>
      </c>
    </row>
    <row r="22" spans="1:9" x14ac:dyDescent="0.35">
      <c r="A22" s="25" t="s">
        <v>26</v>
      </c>
      <c r="B22" s="26" t="s">
        <v>27</v>
      </c>
      <c r="C22" s="27">
        <v>5</v>
      </c>
      <c r="D22" s="28">
        <v>9074</v>
      </c>
      <c r="E22" s="29">
        <f t="shared" si="0"/>
        <v>1.1048324548490748E-2</v>
      </c>
      <c r="F22" s="30">
        <f t="shared" si="1"/>
        <v>17009.902144767875</v>
      </c>
      <c r="G22" s="31">
        <f t="shared" si="2"/>
        <v>27009.902144767875</v>
      </c>
      <c r="H22" s="32" t="s">
        <v>17</v>
      </c>
      <c r="I22" s="31" t="s">
        <v>178</v>
      </c>
    </row>
    <row r="23" spans="1:9" x14ac:dyDescent="0.35">
      <c r="A23" s="25" t="s">
        <v>28</v>
      </c>
      <c r="B23" s="26" t="s">
        <v>29</v>
      </c>
      <c r="C23" s="27">
        <v>7</v>
      </c>
      <c r="D23" s="28">
        <v>2225</v>
      </c>
      <c r="E23" s="29">
        <f t="shared" si="0"/>
        <v>2.7091163897280048E-3</v>
      </c>
      <c r="F23" s="30">
        <f t="shared" si="1"/>
        <v>4170.9314824893681</v>
      </c>
      <c r="G23" s="31">
        <f t="shared" si="2"/>
        <v>14170.931482489368</v>
      </c>
      <c r="H23" s="32" t="s">
        <v>30</v>
      </c>
      <c r="I23" s="31" t="s">
        <v>178</v>
      </c>
    </row>
    <row r="24" spans="1:9" x14ac:dyDescent="0.35">
      <c r="A24" s="25" t="s">
        <v>31</v>
      </c>
      <c r="B24" s="26" t="s">
        <v>32</v>
      </c>
      <c r="C24" s="27">
        <v>8</v>
      </c>
      <c r="D24" s="28">
        <v>1433</v>
      </c>
      <c r="E24" s="29">
        <f t="shared" si="0"/>
        <v>1.7447927130248228E-3</v>
      </c>
      <c r="F24" s="30">
        <f t="shared" si="1"/>
        <v>2686.2673323178715</v>
      </c>
      <c r="G24" s="31">
        <f t="shared" si="2"/>
        <v>12686.267332317871</v>
      </c>
      <c r="H24" s="32" t="s">
        <v>17</v>
      </c>
      <c r="I24" s="31" t="s">
        <v>179</v>
      </c>
    </row>
    <row r="25" spans="1:9" x14ac:dyDescent="0.35">
      <c r="A25" s="25" t="s">
        <v>33</v>
      </c>
      <c r="B25" s="26" t="s">
        <v>34</v>
      </c>
      <c r="C25" s="27">
        <v>7</v>
      </c>
      <c r="D25" s="28">
        <v>2437</v>
      </c>
      <c r="E25" s="29">
        <f t="shared" si="0"/>
        <v>2.9672434345020889E-3</v>
      </c>
      <c r="F25" s="30">
        <f t="shared" si="1"/>
        <v>4568.3415832928495</v>
      </c>
      <c r="G25" s="31">
        <f t="shared" si="2"/>
        <v>14568.341583292849</v>
      </c>
      <c r="H25" s="32" t="s">
        <v>30</v>
      </c>
      <c r="I25" s="31" t="s">
        <v>178</v>
      </c>
    </row>
    <row r="26" spans="1:9" x14ac:dyDescent="0.35">
      <c r="A26" s="25" t="s">
        <v>35</v>
      </c>
      <c r="B26" s="26" t="s">
        <v>36</v>
      </c>
      <c r="C26" s="27">
        <v>8</v>
      </c>
      <c r="D26" s="28">
        <v>1937</v>
      </c>
      <c r="E26" s="29">
        <f t="shared" si="0"/>
        <v>2.3584532345632112E-3</v>
      </c>
      <c r="F26" s="30">
        <f t="shared" si="1"/>
        <v>3631.0536096997325</v>
      </c>
      <c r="G26" s="31">
        <f t="shared" si="2"/>
        <v>13631.053609699733</v>
      </c>
      <c r="H26" s="32" t="s">
        <v>17</v>
      </c>
      <c r="I26" s="31" t="s">
        <v>178</v>
      </c>
    </row>
    <row r="27" spans="1:9" x14ac:dyDescent="0.35">
      <c r="A27" s="25" t="s">
        <v>37</v>
      </c>
      <c r="B27" s="26" t="s">
        <v>38</v>
      </c>
      <c r="C27" s="27" t="s">
        <v>14</v>
      </c>
      <c r="D27" s="28"/>
      <c r="E27" s="29">
        <f t="shared" si="0"/>
        <v>0</v>
      </c>
      <c r="F27" s="30">
        <f t="shared" si="1"/>
        <v>0</v>
      </c>
      <c r="G27" s="31">
        <v>2000</v>
      </c>
      <c r="H27" s="32" t="s">
        <v>17</v>
      </c>
      <c r="I27" s="31" t="s">
        <v>179</v>
      </c>
    </row>
    <row r="28" spans="1:9" x14ac:dyDescent="0.35">
      <c r="A28" s="25" t="s">
        <v>39</v>
      </c>
      <c r="B28" s="26" t="s">
        <v>40</v>
      </c>
      <c r="C28" s="27">
        <v>7</v>
      </c>
      <c r="D28" s="28">
        <v>3518</v>
      </c>
      <c r="E28" s="29">
        <f t="shared" si="0"/>
        <v>4.2834478467699416E-3</v>
      </c>
      <c r="F28" s="30">
        <f t="shared" si="1"/>
        <v>6594.7581822011662</v>
      </c>
      <c r="G28" s="31">
        <f>$F28+10000</f>
        <v>16594.758182201167</v>
      </c>
      <c r="H28" s="32" t="s">
        <v>30</v>
      </c>
      <c r="I28" s="31" t="s">
        <v>178</v>
      </c>
    </row>
    <row r="29" spans="1:9" x14ac:dyDescent="0.35">
      <c r="A29" s="25" t="s">
        <v>41</v>
      </c>
      <c r="B29" s="26" t="s">
        <v>42</v>
      </c>
      <c r="C29" s="27" t="s">
        <v>14</v>
      </c>
      <c r="D29" s="28"/>
      <c r="E29" s="29">
        <f t="shared" si="0"/>
        <v>0</v>
      </c>
      <c r="F29" s="30">
        <f t="shared" si="1"/>
        <v>0</v>
      </c>
      <c r="G29" s="31">
        <v>2000</v>
      </c>
      <c r="H29" s="32" t="s">
        <v>17</v>
      </c>
      <c r="I29" s="31" t="s">
        <v>179</v>
      </c>
    </row>
    <row r="30" spans="1:9" x14ac:dyDescent="0.35">
      <c r="A30" s="25" t="s">
        <v>43</v>
      </c>
      <c r="B30" s="26" t="s">
        <v>44</v>
      </c>
      <c r="C30" s="27">
        <v>1</v>
      </c>
      <c r="D30" s="28">
        <v>537</v>
      </c>
      <c r="E30" s="29">
        <f t="shared" si="0"/>
        <v>6.5384067473435437E-4</v>
      </c>
      <c r="F30" s="30">
        <f t="shared" si="1"/>
        <v>1006.6472836390069</v>
      </c>
      <c r="G30" s="31">
        <f>$F30+10000</f>
        <v>11006.647283639008</v>
      </c>
      <c r="H30" s="32" t="s">
        <v>17</v>
      </c>
      <c r="I30" s="31" t="s">
        <v>178</v>
      </c>
    </row>
    <row r="31" spans="1:9" x14ac:dyDescent="0.35">
      <c r="A31" s="25" t="s">
        <v>45</v>
      </c>
      <c r="B31" s="26" t="s">
        <v>46</v>
      </c>
      <c r="C31" s="27">
        <v>8</v>
      </c>
      <c r="D31" s="28">
        <v>1722</v>
      </c>
      <c r="E31" s="29">
        <f t="shared" si="0"/>
        <v>2.096673448589494E-3</v>
      </c>
      <c r="F31" s="30">
        <f t="shared" si="1"/>
        <v>3228.0197810546924</v>
      </c>
      <c r="G31" s="31">
        <f>$F31+10000</f>
        <v>13228.019781054692</v>
      </c>
      <c r="H31" s="32" t="s">
        <v>17</v>
      </c>
      <c r="I31" s="31" t="s">
        <v>178</v>
      </c>
    </row>
    <row r="32" spans="1:9" x14ac:dyDescent="0.35">
      <c r="A32" s="25" t="s">
        <v>47</v>
      </c>
      <c r="B32" s="26" t="s">
        <v>48</v>
      </c>
      <c r="C32" s="27">
        <v>5</v>
      </c>
      <c r="D32" s="28">
        <v>4331</v>
      </c>
      <c r="E32" s="29">
        <f t="shared" si="0"/>
        <v>5.2733407118705569E-3</v>
      </c>
      <c r="F32" s="30">
        <f t="shared" si="1"/>
        <v>8118.7884272635747</v>
      </c>
      <c r="G32" s="31">
        <f>$F32+10000</f>
        <v>18118.788427263575</v>
      </c>
      <c r="H32" s="32" t="s">
        <v>17</v>
      </c>
      <c r="I32" s="31" t="s">
        <v>178</v>
      </c>
    </row>
    <row r="33" spans="1:9" x14ac:dyDescent="0.35">
      <c r="A33" s="25" t="s">
        <v>49</v>
      </c>
      <c r="B33" s="26" t="s">
        <v>50</v>
      </c>
      <c r="C33" s="27">
        <v>2</v>
      </c>
      <c r="D33" s="28">
        <v>40175</v>
      </c>
      <c r="E33" s="29">
        <f t="shared" si="0"/>
        <v>4.8916292565088802E-2</v>
      </c>
      <c r="F33" s="30">
        <f t="shared" si="1"/>
        <v>75311.088678206899</v>
      </c>
      <c r="G33" s="31">
        <f>$F33+10000</f>
        <v>85311.088678206899</v>
      </c>
      <c r="H33" s="32" t="s">
        <v>17</v>
      </c>
      <c r="I33" s="31" t="s">
        <v>180</v>
      </c>
    </row>
    <row r="34" spans="1:9" x14ac:dyDescent="0.35">
      <c r="A34" s="25" t="s">
        <v>51</v>
      </c>
      <c r="B34" s="26" t="s">
        <v>52</v>
      </c>
      <c r="C34" s="27">
        <v>1</v>
      </c>
      <c r="D34" s="28">
        <v>64162</v>
      </c>
      <c r="E34" s="29">
        <f t="shared" si="0"/>
        <v>7.8122393616956512E-2</v>
      </c>
      <c r="F34" s="30">
        <f t="shared" si="1"/>
        <v>120276.54192336307</v>
      </c>
      <c r="G34" s="31">
        <f>$F34+10000</f>
        <v>130276.54192336307</v>
      </c>
      <c r="H34" s="32" t="s">
        <v>17</v>
      </c>
      <c r="I34" s="31" t="s">
        <v>178</v>
      </c>
    </row>
    <row r="35" spans="1:9" x14ac:dyDescent="0.35">
      <c r="A35" s="25" t="s">
        <v>53</v>
      </c>
      <c r="B35" s="26" t="s">
        <v>54</v>
      </c>
      <c r="C35" s="27" t="s">
        <v>14</v>
      </c>
      <c r="D35" s="28"/>
      <c r="E35" s="29">
        <f t="shared" si="0"/>
        <v>0</v>
      </c>
      <c r="F35" s="30">
        <f t="shared" si="1"/>
        <v>0</v>
      </c>
      <c r="G35" s="31">
        <v>2000</v>
      </c>
      <c r="H35" s="32" t="s">
        <v>17</v>
      </c>
      <c r="I35" s="31" t="s">
        <v>178</v>
      </c>
    </row>
    <row r="36" spans="1:9" x14ac:dyDescent="0.35">
      <c r="A36" s="25" t="s">
        <v>55</v>
      </c>
      <c r="B36" s="26" t="s">
        <v>56</v>
      </c>
      <c r="C36" s="27" t="s">
        <v>57</v>
      </c>
      <c r="D36" s="28">
        <v>18</v>
      </c>
      <c r="E36" s="29">
        <f t="shared" si="0"/>
        <v>2.1916447197799589E-5</v>
      </c>
      <c r="F36" s="30">
        <f t="shared" si="1"/>
        <v>33.74236704935219</v>
      </c>
      <c r="G36" s="31">
        <f>$F36+10000</f>
        <v>10033.742367049352</v>
      </c>
      <c r="H36" s="32" t="s">
        <v>17</v>
      </c>
      <c r="I36" s="31" t="s">
        <v>178</v>
      </c>
    </row>
    <row r="37" spans="1:9" x14ac:dyDescent="0.35">
      <c r="A37" s="25" t="s">
        <v>58</v>
      </c>
      <c r="B37" s="26" t="s">
        <v>59</v>
      </c>
      <c r="C37" s="27">
        <v>4</v>
      </c>
      <c r="D37" s="28">
        <v>8099</v>
      </c>
      <c r="E37" s="29">
        <f t="shared" si="0"/>
        <v>9.8611836586099365E-3</v>
      </c>
      <c r="F37" s="30">
        <f t="shared" si="1"/>
        <v>15182.190596261298</v>
      </c>
      <c r="G37" s="31">
        <f>$F37+10000</f>
        <v>25182.190596261298</v>
      </c>
      <c r="H37" s="32" t="s">
        <v>17</v>
      </c>
      <c r="I37" s="31" t="s">
        <v>178</v>
      </c>
    </row>
    <row r="38" spans="1:9" x14ac:dyDescent="0.35">
      <c r="A38" s="25" t="s">
        <v>60</v>
      </c>
      <c r="B38" s="26" t="s">
        <v>61</v>
      </c>
      <c r="C38" s="27">
        <v>8</v>
      </c>
      <c r="D38" s="28">
        <v>1224</v>
      </c>
      <c r="E38" s="29">
        <f t="shared" si="0"/>
        <v>1.4903184094503721E-3</v>
      </c>
      <c r="F38" s="30">
        <f t="shared" si="1"/>
        <v>2294.4809593559489</v>
      </c>
      <c r="G38" s="31">
        <f>$F38+10000</f>
        <v>12294.480959355949</v>
      </c>
      <c r="H38" s="32" t="s">
        <v>17</v>
      </c>
      <c r="I38" s="31" t="s">
        <v>179</v>
      </c>
    </row>
    <row r="39" spans="1:9" x14ac:dyDescent="0.35">
      <c r="A39" s="25" t="s">
        <v>62</v>
      </c>
      <c r="B39" s="26" t="s">
        <v>63</v>
      </c>
      <c r="C39" s="27" t="s">
        <v>57</v>
      </c>
      <c r="D39" s="28">
        <v>665</v>
      </c>
      <c r="E39" s="29">
        <f t="shared" si="0"/>
        <v>8.0969096591870706E-4</v>
      </c>
      <c r="F39" s="30">
        <f t="shared" si="1"/>
        <v>1246.5930048788448</v>
      </c>
      <c r="G39" s="31">
        <f>$F39+10000</f>
        <v>11246.593004878845</v>
      </c>
      <c r="H39" s="32" t="s">
        <v>17</v>
      </c>
      <c r="I39" s="31" t="s">
        <v>179</v>
      </c>
    </row>
    <row r="40" spans="1:9" x14ac:dyDescent="0.35">
      <c r="A40" s="25" t="s">
        <v>64</v>
      </c>
      <c r="B40" s="26" t="s">
        <v>65</v>
      </c>
      <c r="C40" s="27">
        <v>1</v>
      </c>
      <c r="D40" s="28">
        <v>4195</v>
      </c>
      <c r="E40" s="29">
        <f t="shared" si="0"/>
        <v>5.1077497774871822E-3</v>
      </c>
      <c r="F40" s="30">
        <f t="shared" si="1"/>
        <v>7863.8460984462463</v>
      </c>
      <c r="G40" s="31">
        <f>$F40+10000</f>
        <v>17863.846098446247</v>
      </c>
      <c r="H40" s="32" t="s">
        <v>17</v>
      </c>
      <c r="I40" s="31" t="s">
        <v>178</v>
      </c>
    </row>
    <row r="41" spans="1:9" x14ac:dyDescent="0.35">
      <c r="A41" s="25" t="s">
        <v>66</v>
      </c>
      <c r="B41" s="26" t="s">
        <v>67</v>
      </c>
      <c r="C41" s="27" t="s">
        <v>14</v>
      </c>
      <c r="D41" s="28"/>
      <c r="E41" s="29">
        <f t="shared" si="0"/>
        <v>0</v>
      </c>
      <c r="F41" s="30">
        <f t="shared" si="1"/>
        <v>0</v>
      </c>
      <c r="G41" s="31">
        <v>2000</v>
      </c>
      <c r="H41" s="32" t="s">
        <v>17</v>
      </c>
      <c r="I41" s="31" t="s">
        <v>178</v>
      </c>
    </row>
    <row r="42" spans="1:9" x14ac:dyDescent="0.35">
      <c r="A42" s="25" t="s">
        <v>68</v>
      </c>
      <c r="B42" s="26" t="s">
        <v>69</v>
      </c>
      <c r="C42" s="27">
        <v>4</v>
      </c>
      <c r="D42" s="28">
        <v>175621</v>
      </c>
      <c r="E42" s="29">
        <f t="shared" si="0"/>
        <v>0.2138326874069312</v>
      </c>
      <c r="F42" s="30">
        <f t="shared" si="1"/>
        <v>329214.90242079337</v>
      </c>
      <c r="G42" s="31">
        <f t="shared" ref="G42:G50" si="3">$F42+10000</f>
        <v>339214.90242079337</v>
      </c>
      <c r="H42" s="32" t="s">
        <v>17</v>
      </c>
      <c r="I42" s="31" t="s">
        <v>178</v>
      </c>
    </row>
    <row r="43" spans="1:9" x14ac:dyDescent="0.35">
      <c r="A43" s="25" t="s">
        <v>70</v>
      </c>
      <c r="B43" s="26" t="s">
        <v>71</v>
      </c>
      <c r="C43" s="27">
        <v>4</v>
      </c>
      <c r="D43" s="28">
        <v>10652</v>
      </c>
      <c r="E43" s="29">
        <f t="shared" si="0"/>
        <v>1.2969666419497846E-2</v>
      </c>
      <c r="F43" s="30">
        <f t="shared" si="1"/>
        <v>19967.98298942775</v>
      </c>
      <c r="G43" s="31">
        <f t="shared" si="3"/>
        <v>29967.98298942775</v>
      </c>
      <c r="H43" s="32" t="s">
        <v>17</v>
      </c>
      <c r="I43" s="31" t="s">
        <v>178</v>
      </c>
    </row>
    <row r="44" spans="1:9" x14ac:dyDescent="0.35">
      <c r="A44" s="25" t="s">
        <v>72</v>
      </c>
      <c r="B44" s="26" t="s">
        <v>73</v>
      </c>
      <c r="C44" s="27">
        <v>2</v>
      </c>
      <c r="D44" s="28">
        <v>1016</v>
      </c>
      <c r="E44" s="29">
        <f t="shared" si="0"/>
        <v>1.237061686275799E-3</v>
      </c>
      <c r="F44" s="30">
        <f t="shared" si="1"/>
        <v>1904.5691623412124</v>
      </c>
      <c r="G44" s="31">
        <f t="shared" si="3"/>
        <v>11904.569162341213</v>
      </c>
      <c r="H44" s="32" t="s">
        <v>17</v>
      </c>
      <c r="I44" s="31" t="s">
        <v>179</v>
      </c>
    </row>
    <row r="45" spans="1:9" x14ac:dyDescent="0.35">
      <c r="A45" s="25" t="s">
        <v>74</v>
      </c>
      <c r="B45" s="26" t="s">
        <v>75</v>
      </c>
      <c r="C45" s="27">
        <v>3</v>
      </c>
      <c r="D45" s="28">
        <v>5032</v>
      </c>
      <c r="E45" s="29">
        <f t="shared" si="0"/>
        <v>6.126864572184863E-3</v>
      </c>
      <c r="F45" s="30">
        <f t="shared" si="1"/>
        <v>9432.8661662411232</v>
      </c>
      <c r="G45" s="31">
        <f t="shared" si="3"/>
        <v>19432.866166241125</v>
      </c>
      <c r="H45" s="32" t="s">
        <v>17</v>
      </c>
      <c r="I45" s="31" t="s">
        <v>179</v>
      </c>
    </row>
    <row r="46" spans="1:9" x14ac:dyDescent="0.35">
      <c r="A46" s="25" t="s">
        <v>76</v>
      </c>
      <c r="B46" s="26" t="s">
        <v>77</v>
      </c>
      <c r="C46" s="27">
        <v>8</v>
      </c>
      <c r="D46" s="28">
        <v>2067</v>
      </c>
      <c r="E46" s="29">
        <f t="shared" si="0"/>
        <v>2.5167386865473196E-3</v>
      </c>
      <c r="F46" s="30">
        <f t="shared" si="1"/>
        <v>3874.7484828339429</v>
      </c>
      <c r="G46" s="31">
        <f t="shared" si="3"/>
        <v>13874.748482833944</v>
      </c>
      <c r="H46" s="32" t="s">
        <v>17</v>
      </c>
      <c r="I46" s="31" t="s">
        <v>179</v>
      </c>
    </row>
    <row r="47" spans="1:9" x14ac:dyDescent="0.35">
      <c r="A47" s="25" t="s">
        <v>78</v>
      </c>
      <c r="B47" s="26" t="s">
        <v>79</v>
      </c>
      <c r="C47" s="27">
        <v>8</v>
      </c>
      <c r="D47" s="28">
        <v>4578</v>
      </c>
      <c r="E47" s="29">
        <f t="shared" si="0"/>
        <v>5.5740830706403621E-3</v>
      </c>
      <c r="F47" s="30">
        <f t="shared" si="1"/>
        <v>8581.8086862185737</v>
      </c>
      <c r="G47" s="31">
        <f t="shared" si="3"/>
        <v>18581.808686218574</v>
      </c>
      <c r="H47" s="32" t="s">
        <v>17</v>
      </c>
      <c r="I47" s="31" t="s">
        <v>178</v>
      </c>
    </row>
    <row r="48" spans="1:9" x14ac:dyDescent="0.35">
      <c r="A48" s="25" t="s">
        <v>80</v>
      </c>
      <c r="B48" s="26" t="s">
        <v>81</v>
      </c>
      <c r="C48" s="27">
        <v>2</v>
      </c>
      <c r="D48" s="28">
        <v>19788</v>
      </c>
      <c r="E48" s="29">
        <f t="shared" ref="E48:E79" si="4">IFERROR($D48/$D$91,"")</f>
        <v>2.4093480952781014E-2</v>
      </c>
      <c r="F48" s="30">
        <f t="shared" ref="F48:F79" si="5">IF(B48&lt;&gt;"",$C$14*$E48,"")</f>
        <v>37094.108842921174</v>
      </c>
      <c r="G48" s="31">
        <f t="shared" si="3"/>
        <v>47094.108842921174</v>
      </c>
      <c r="H48" s="32" t="s">
        <v>17</v>
      </c>
      <c r="I48" s="31" t="s">
        <v>180</v>
      </c>
    </row>
    <row r="49" spans="1:9" x14ac:dyDescent="0.35">
      <c r="A49" s="25" t="s">
        <v>82</v>
      </c>
      <c r="B49" s="26" t="s">
        <v>83</v>
      </c>
      <c r="C49" s="27">
        <v>1</v>
      </c>
      <c r="D49" s="28">
        <v>49193</v>
      </c>
      <c r="E49" s="29">
        <f t="shared" si="4"/>
        <v>5.98964326111864E-2</v>
      </c>
      <c r="F49" s="30">
        <f t="shared" si="5"/>
        <v>92216.014569932348</v>
      </c>
      <c r="G49" s="31">
        <f t="shared" si="3"/>
        <v>102216.01456993235</v>
      </c>
      <c r="H49" s="32" t="s">
        <v>17</v>
      </c>
      <c r="I49" s="31" t="s">
        <v>178</v>
      </c>
    </row>
    <row r="50" spans="1:9" x14ac:dyDescent="0.35">
      <c r="A50" s="25" t="s">
        <v>84</v>
      </c>
      <c r="B50" s="26" t="s">
        <v>85</v>
      </c>
      <c r="C50" s="27">
        <v>2</v>
      </c>
      <c r="D50" s="28">
        <v>5691</v>
      </c>
      <c r="E50" s="29">
        <f t="shared" si="4"/>
        <v>6.9292500557043037E-3</v>
      </c>
      <c r="F50" s="30">
        <f t="shared" si="5"/>
        <v>10668.211715436852</v>
      </c>
      <c r="G50" s="31">
        <f t="shared" si="3"/>
        <v>20668.211715436853</v>
      </c>
      <c r="H50" s="32" t="s">
        <v>17</v>
      </c>
      <c r="I50" s="31" t="s">
        <v>179</v>
      </c>
    </row>
    <row r="51" spans="1:9" x14ac:dyDescent="0.35">
      <c r="A51" s="25" t="s">
        <v>86</v>
      </c>
      <c r="B51" s="26" t="s">
        <v>87</v>
      </c>
      <c r="C51" s="27" t="s">
        <v>14</v>
      </c>
      <c r="D51" s="28"/>
      <c r="E51" s="29">
        <f t="shared" si="4"/>
        <v>0</v>
      </c>
      <c r="F51" s="30">
        <f t="shared" si="5"/>
        <v>0</v>
      </c>
      <c r="G51" s="31">
        <v>2000</v>
      </c>
      <c r="H51" s="32" t="s">
        <v>17</v>
      </c>
      <c r="I51" s="31" t="s">
        <v>179</v>
      </c>
    </row>
    <row r="52" spans="1:9" x14ac:dyDescent="0.35">
      <c r="A52" s="25" t="s">
        <v>88</v>
      </c>
      <c r="B52" s="26" t="s">
        <v>89</v>
      </c>
      <c r="C52" s="27">
        <v>3</v>
      </c>
      <c r="D52" s="28">
        <v>2034</v>
      </c>
      <c r="E52" s="29">
        <f t="shared" si="4"/>
        <v>2.4765585333513533E-3</v>
      </c>
      <c r="F52" s="30">
        <f t="shared" si="5"/>
        <v>3812.8874765767969</v>
      </c>
      <c r="G52" s="31">
        <f t="shared" ref="G52:G62" si="6">$F52+10000</f>
        <v>13812.887476576798</v>
      </c>
      <c r="H52" s="32" t="s">
        <v>17</v>
      </c>
      <c r="I52" s="31" t="s">
        <v>179</v>
      </c>
    </row>
    <row r="53" spans="1:9" x14ac:dyDescent="0.35">
      <c r="A53" s="25" t="s">
        <v>90</v>
      </c>
      <c r="B53" s="26" t="s">
        <v>91</v>
      </c>
      <c r="C53" s="27">
        <v>7</v>
      </c>
      <c r="D53" s="28">
        <v>2806</v>
      </c>
      <c r="E53" s="29">
        <f t="shared" si="4"/>
        <v>3.4165306020569803E-3</v>
      </c>
      <c r="F53" s="30">
        <f t="shared" si="5"/>
        <v>5260.0601078045693</v>
      </c>
      <c r="G53" s="31">
        <f t="shared" si="6"/>
        <v>15260.060107804569</v>
      </c>
      <c r="H53" s="32" t="s">
        <v>30</v>
      </c>
      <c r="I53" s="31" t="s">
        <v>178</v>
      </c>
    </row>
    <row r="54" spans="1:9" x14ac:dyDescent="0.35">
      <c r="A54" s="25" t="s">
        <v>92</v>
      </c>
      <c r="B54" s="26" t="s">
        <v>93</v>
      </c>
      <c r="C54" s="27">
        <v>4</v>
      </c>
      <c r="D54" s="28">
        <v>81883</v>
      </c>
      <c r="E54" s="29">
        <f t="shared" si="4"/>
        <v>9.969913588319021E-2</v>
      </c>
      <c r="F54" s="30">
        <f t="shared" si="5"/>
        <v>153495.9022834503</v>
      </c>
      <c r="G54" s="31">
        <f t="shared" si="6"/>
        <v>163495.9022834503</v>
      </c>
      <c r="H54" s="32" t="s">
        <v>17</v>
      </c>
      <c r="I54" s="31" t="s">
        <v>178</v>
      </c>
    </row>
    <row r="55" spans="1:9" x14ac:dyDescent="0.35">
      <c r="A55" s="25" t="s">
        <v>94</v>
      </c>
      <c r="B55" s="26" t="s">
        <v>95</v>
      </c>
      <c r="C55" s="27">
        <v>8</v>
      </c>
      <c r="D55" s="28">
        <v>1615</v>
      </c>
      <c r="E55" s="29">
        <f t="shared" si="4"/>
        <v>1.966392345802574E-3</v>
      </c>
      <c r="F55" s="30">
        <f t="shared" si="5"/>
        <v>3027.4401547057655</v>
      </c>
      <c r="G55" s="31">
        <f t="shared" si="6"/>
        <v>13027.440154705766</v>
      </c>
      <c r="H55" s="32" t="s">
        <v>17</v>
      </c>
      <c r="I55" s="31" t="s">
        <v>179</v>
      </c>
    </row>
    <row r="56" spans="1:9" x14ac:dyDescent="0.35">
      <c r="A56" s="25" t="s">
        <v>96</v>
      </c>
      <c r="B56" s="26" t="s">
        <v>97</v>
      </c>
      <c r="C56" s="27">
        <v>5</v>
      </c>
      <c r="D56" s="28">
        <v>7935</v>
      </c>
      <c r="E56" s="29">
        <f t="shared" si="4"/>
        <v>9.6615004730299849E-3</v>
      </c>
      <c r="F56" s="30">
        <f t="shared" si="5"/>
        <v>14874.760140922755</v>
      </c>
      <c r="G56" s="31">
        <f t="shared" si="6"/>
        <v>24874.760140922757</v>
      </c>
      <c r="H56" s="32" t="s">
        <v>17</v>
      </c>
      <c r="I56" s="31" t="s">
        <v>178</v>
      </c>
    </row>
    <row r="57" spans="1:9" x14ac:dyDescent="0.35">
      <c r="A57" s="25" t="s">
        <v>98</v>
      </c>
      <c r="B57" s="26" t="s">
        <v>99</v>
      </c>
      <c r="C57" s="27">
        <v>4</v>
      </c>
      <c r="D57" s="28">
        <v>7576</v>
      </c>
      <c r="E57" s="29">
        <f t="shared" si="4"/>
        <v>9.2243891094738722E-3</v>
      </c>
      <c r="F57" s="30">
        <f t="shared" si="5"/>
        <v>14201.787375882901</v>
      </c>
      <c r="G57" s="31">
        <f t="shared" si="6"/>
        <v>24201.787375882901</v>
      </c>
      <c r="H57" s="32" t="s">
        <v>17</v>
      </c>
      <c r="I57" s="31" t="s">
        <v>178</v>
      </c>
    </row>
    <row r="58" spans="1:9" x14ac:dyDescent="0.35">
      <c r="A58" s="25" t="s">
        <v>100</v>
      </c>
      <c r="B58" s="26" t="s">
        <v>101</v>
      </c>
      <c r="C58" s="27">
        <v>8</v>
      </c>
      <c r="D58" s="28">
        <v>3943</v>
      </c>
      <c r="E58" s="29">
        <f t="shared" si="4"/>
        <v>4.8009195167179877E-3</v>
      </c>
      <c r="F58" s="30">
        <f t="shared" si="5"/>
        <v>7391.4529597553155</v>
      </c>
      <c r="G58" s="31">
        <f t="shared" si="6"/>
        <v>17391.452959755316</v>
      </c>
      <c r="H58" s="32" t="s">
        <v>17</v>
      </c>
      <c r="I58" s="31" t="s">
        <v>179</v>
      </c>
    </row>
    <row r="59" spans="1:9" x14ac:dyDescent="0.35">
      <c r="A59" s="25" t="s">
        <v>102</v>
      </c>
      <c r="B59" s="26" t="s">
        <v>103</v>
      </c>
      <c r="C59" s="27">
        <v>5</v>
      </c>
      <c r="D59" s="28">
        <v>1548</v>
      </c>
      <c r="E59" s="29">
        <f t="shared" si="4"/>
        <v>1.8848144590107646E-3</v>
      </c>
      <c r="F59" s="30">
        <f t="shared" si="5"/>
        <v>2901.843566244288</v>
      </c>
      <c r="G59" s="31">
        <f t="shared" si="6"/>
        <v>12901.843566244288</v>
      </c>
      <c r="H59" s="32" t="s">
        <v>17</v>
      </c>
      <c r="I59" s="31" t="s">
        <v>178</v>
      </c>
    </row>
    <row r="60" spans="1:9" x14ac:dyDescent="0.35">
      <c r="A60" s="25" t="s">
        <v>104</v>
      </c>
      <c r="B60" s="26" t="s">
        <v>105</v>
      </c>
      <c r="C60" s="27">
        <v>2</v>
      </c>
      <c r="D60" s="28">
        <v>26691</v>
      </c>
      <c r="E60" s="29">
        <f t="shared" si="4"/>
        <v>3.2498438453137157E-2</v>
      </c>
      <c r="F60" s="30">
        <f t="shared" si="5"/>
        <v>50034.306606347738</v>
      </c>
      <c r="G60" s="31">
        <f t="shared" si="6"/>
        <v>60034.306606347738</v>
      </c>
      <c r="H60" s="32" t="s">
        <v>17</v>
      </c>
      <c r="I60" s="31" t="s">
        <v>180</v>
      </c>
    </row>
    <row r="61" spans="1:9" x14ac:dyDescent="0.35">
      <c r="A61" s="25" t="s">
        <v>106</v>
      </c>
      <c r="B61" s="26" t="s">
        <v>107</v>
      </c>
      <c r="C61" s="27">
        <v>2</v>
      </c>
      <c r="D61" s="28">
        <v>28360</v>
      </c>
      <c r="E61" s="29">
        <f t="shared" si="4"/>
        <v>3.4530580140533132E-2</v>
      </c>
      <c r="F61" s="30">
        <f t="shared" si="5"/>
        <v>53162.973862201565</v>
      </c>
      <c r="G61" s="31">
        <f t="shared" si="6"/>
        <v>63162.973862201565</v>
      </c>
      <c r="H61" s="32" t="s">
        <v>17</v>
      </c>
      <c r="I61" s="31" t="s">
        <v>180</v>
      </c>
    </row>
    <row r="62" spans="1:9" x14ac:dyDescent="0.35">
      <c r="A62" s="25" t="s">
        <v>108</v>
      </c>
      <c r="B62" s="26" t="s">
        <v>109</v>
      </c>
      <c r="C62" s="27">
        <v>8</v>
      </c>
      <c r="D62" s="28">
        <v>1802</v>
      </c>
      <c r="E62" s="29">
        <f t="shared" si="4"/>
        <v>2.1940798805797144E-3</v>
      </c>
      <c r="F62" s="30">
        <f t="shared" si="5"/>
        <v>3377.9858568295913</v>
      </c>
      <c r="G62" s="31">
        <f t="shared" si="6"/>
        <v>13377.985856829591</v>
      </c>
      <c r="H62" s="32" t="s">
        <v>17</v>
      </c>
      <c r="I62" s="31" t="s">
        <v>179</v>
      </c>
    </row>
    <row r="63" spans="1:9" x14ac:dyDescent="0.35">
      <c r="A63" s="25" t="s">
        <v>110</v>
      </c>
      <c r="B63" s="26" t="s">
        <v>111</v>
      </c>
      <c r="C63" s="27" t="s">
        <v>14</v>
      </c>
      <c r="D63" s="28"/>
      <c r="E63" s="29">
        <f t="shared" si="4"/>
        <v>0</v>
      </c>
      <c r="F63" s="30">
        <f t="shared" si="5"/>
        <v>0</v>
      </c>
      <c r="G63" s="31">
        <v>2000</v>
      </c>
      <c r="H63" s="32" t="s">
        <v>17</v>
      </c>
      <c r="I63" s="31" t="s">
        <v>179</v>
      </c>
    </row>
    <row r="64" spans="1:9" x14ac:dyDescent="0.35">
      <c r="A64" s="25" t="s">
        <v>112</v>
      </c>
      <c r="B64" s="26" t="s">
        <v>113</v>
      </c>
      <c r="C64" s="27">
        <v>1</v>
      </c>
      <c r="D64" s="28">
        <v>4048</v>
      </c>
      <c r="E64" s="29">
        <f t="shared" si="4"/>
        <v>4.9287654587051519E-3</v>
      </c>
      <c r="F64" s="30">
        <f t="shared" si="5"/>
        <v>7588.2834342098695</v>
      </c>
      <c r="G64" s="31">
        <f t="shared" ref="G64:G72" si="7">$F64+10000</f>
        <v>17588.283434209869</v>
      </c>
      <c r="H64" s="32" t="s">
        <v>17</v>
      </c>
      <c r="I64" s="31" t="s">
        <v>178</v>
      </c>
    </row>
    <row r="65" spans="1:9" x14ac:dyDescent="0.35">
      <c r="A65" s="25" t="s">
        <v>114</v>
      </c>
      <c r="B65" s="26" t="s">
        <v>115</v>
      </c>
      <c r="C65" s="27">
        <v>6</v>
      </c>
      <c r="D65" s="28">
        <v>8011</v>
      </c>
      <c r="E65" s="29">
        <f t="shared" si="4"/>
        <v>9.7540365834206944E-3</v>
      </c>
      <c r="F65" s="30">
        <f t="shared" si="5"/>
        <v>15017.227912908909</v>
      </c>
      <c r="G65" s="31">
        <f t="shared" si="7"/>
        <v>25017.227912908907</v>
      </c>
      <c r="H65" s="32" t="s">
        <v>17</v>
      </c>
      <c r="I65" s="31" t="s">
        <v>178</v>
      </c>
    </row>
    <row r="66" spans="1:9" x14ac:dyDescent="0.35">
      <c r="A66" s="25" t="s">
        <v>116</v>
      </c>
      <c r="B66" s="26" t="s">
        <v>117</v>
      </c>
      <c r="C66" s="27">
        <v>2</v>
      </c>
      <c r="D66" s="28">
        <v>12864</v>
      </c>
      <c r="E66" s="29">
        <f t="shared" si="4"/>
        <v>1.5662954264027439E-2</v>
      </c>
      <c r="F66" s="30">
        <f t="shared" si="5"/>
        <v>24114.544984603697</v>
      </c>
      <c r="G66" s="31">
        <f t="shared" si="7"/>
        <v>34114.544984603694</v>
      </c>
      <c r="H66" s="32" t="s">
        <v>17</v>
      </c>
      <c r="I66" s="31" t="s">
        <v>180</v>
      </c>
    </row>
    <row r="67" spans="1:9" x14ac:dyDescent="0.35">
      <c r="A67" s="25" t="s">
        <v>118</v>
      </c>
      <c r="B67" s="26" t="s">
        <v>119</v>
      </c>
      <c r="C67" s="27">
        <v>8</v>
      </c>
      <c r="D67" s="28">
        <v>1943</v>
      </c>
      <c r="E67" s="29">
        <f t="shared" si="4"/>
        <v>2.365758716962478E-3</v>
      </c>
      <c r="F67" s="30">
        <f t="shared" si="5"/>
        <v>3642.3010653828505</v>
      </c>
      <c r="G67" s="31">
        <f t="shared" si="7"/>
        <v>13642.30106538285</v>
      </c>
      <c r="H67" s="32" t="s">
        <v>17</v>
      </c>
      <c r="I67" s="31" t="s">
        <v>178</v>
      </c>
    </row>
    <row r="68" spans="1:9" x14ac:dyDescent="0.35">
      <c r="A68" s="25" t="s">
        <v>120</v>
      </c>
      <c r="B68" s="26" t="s">
        <v>121</v>
      </c>
      <c r="C68" s="27">
        <v>1</v>
      </c>
      <c r="D68" s="28">
        <v>17947</v>
      </c>
      <c r="E68" s="29">
        <f t="shared" si="4"/>
        <v>2.1851915436606067E-2</v>
      </c>
      <c r="F68" s="30">
        <f t="shared" si="5"/>
        <v>33643.014524151316</v>
      </c>
      <c r="G68" s="31">
        <f t="shared" si="7"/>
        <v>43643.014524151316</v>
      </c>
      <c r="H68" s="32" t="s">
        <v>17</v>
      </c>
      <c r="I68" s="31" t="s">
        <v>178</v>
      </c>
    </row>
    <row r="69" spans="1:9" x14ac:dyDescent="0.35">
      <c r="A69" s="25" t="s">
        <v>122</v>
      </c>
      <c r="B69" s="26" t="s">
        <v>123</v>
      </c>
      <c r="C69" s="27">
        <v>7</v>
      </c>
      <c r="D69" s="28">
        <v>3528</v>
      </c>
      <c r="E69" s="29">
        <f t="shared" si="4"/>
        <v>4.2956236507687194E-3</v>
      </c>
      <c r="F69" s="30">
        <f t="shared" si="5"/>
        <v>6613.5039416730287</v>
      </c>
      <c r="G69" s="31">
        <f t="shared" si="7"/>
        <v>16613.503941673029</v>
      </c>
      <c r="H69" s="32" t="s">
        <v>30</v>
      </c>
      <c r="I69" s="31" t="s">
        <v>178</v>
      </c>
    </row>
    <row r="70" spans="1:9" x14ac:dyDescent="0.35">
      <c r="A70" s="25" t="s">
        <v>124</v>
      </c>
      <c r="B70" s="26" t="s">
        <v>125</v>
      </c>
      <c r="C70" s="27">
        <v>4</v>
      </c>
      <c r="D70" s="28">
        <v>5675</v>
      </c>
      <c r="E70" s="29">
        <f t="shared" si="4"/>
        <v>6.9097687693062595E-3</v>
      </c>
      <c r="F70" s="30">
        <f t="shared" si="5"/>
        <v>10638.218500281871</v>
      </c>
      <c r="G70" s="31">
        <f t="shared" si="7"/>
        <v>20638.218500281873</v>
      </c>
      <c r="H70" s="32" t="s">
        <v>17</v>
      </c>
      <c r="I70" s="31" t="s">
        <v>178</v>
      </c>
    </row>
    <row r="71" spans="1:9" x14ac:dyDescent="0.35">
      <c r="A71" s="25" t="s">
        <v>126</v>
      </c>
      <c r="B71" s="26" t="s">
        <v>127</v>
      </c>
      <c r="C71" s="27">
        <v>7</v>
      </c>
      <c r="D71" s="28">
        <v>4015</v>
      </c>
      <c r="E71" s="29">
        <f t="shared" si="4"/>
        <v>4.8885853055091856E-3</v>
      </c>
      <c r="F71" s="30">
        <f t="shared" si="5"/>
        <v>7526.4224279527234</v>
      </c>
      <c r="G71" s="31">
        <f t="shared" si="7"/>
        <v>17526.422427952723</v>
      </c>
      <c r="H71" s="32" t="s">
        <v>30</v>
      </c>
      <c r="I71" s="31" t="s">
        <v>178</v>
      </c>
    </row>
    <row r="72" spans="1:9" x14ac:dyDescent="0.35">
      <c r="A72" s="25" t="s">
        <v>128</v>
      </c>
      <c r="B72" s="26" t="s">
        <v>129</v>
      </c>
      <c r="C72" s="27">
        <v>2</v>
      </c>
      <c r="D72" s="28">
        <v>2698</v>
      </c>
      <c r="E72" s="29">
        <f t="shared" si="4"/>
        <v>3.285031918870183E-3</v>
      </c>
      <c r="F72" s="30">
        <f t="shared" si="5"/>
        <v>5057.6059055084561</v>
      </c>
      <c r="G72" s="31">
        <f t="shared" si="7"/>
        <v>15057.605905508455</v>
      </c>
      <c r="H72" s="32" t="s">
        <v>17</v>
      </c>
      <c r="I72" s="31" t="s">
        <v>179</v>
      </c>
    </row>
    <row r="73" spans="1:9" x14ac:dyDescent="0.35">
      <c r="A73" s="25" t="s">
        <v>130</v>
      </c>
      <c r="B73" s="26" t="s">
        <v>131</v>
      </c>
      <c r="C73" s="27" t="s">
        <v>14</v>
      </c>
      <c r="D73" s="28"/>
      <c r="E73" s="29">
        <f t="shared" si="4"/>
        <v>0</v>
      </c>
      <c r="F73" s="30">
        <f t="shared" si="5"/>
        <v>0</v>
      </c>
      <c r="G73" s="31">
        <v>2000</v>
      </c>
      <c r="H73" s="32" t="s">
        <v>17</v>
      </c>
      <c r="I73" s="31" t="s">
        <v>178</v>
      </c>
    </row>
    <row r="74" spans="1:9" x14ac:dyDescent="0.35">
      <c r="A74" s="25" t="s">
        <v>132</v>
      </c>
      <c r="B74" s="26" t="s">
        <v>133</v>
      </c>
      <c r="C74" s="27" t="s">
        <v>14</v>
      </c>
      <c r="D74" s="28"/>
      <c r="E74" s="29">
        <f t="shared" si="4"/>
        <v>0</v>
      </c>
      <c r="F74" s="30">
        <f t="shared" si="5"/>
        <v>0</v>
      </c>
      <c r="G74" s="31">
        <v>2000</v>
      </c>
      <c r="H74" s="32" t="s">
        <v>17</v>
      </c>
      <c r="I74" s="31" t="s">
        <v>178</v>
      </c>
    </row>
    <row r="75" spans="1:9" x14ac:dyDescent="0.35">
      <c r="A75" s="25" t="s">
        <v>134</v>
      </c>
      <c r="B75" s="26" t="s">
        <v>135</v>
      </c>
      <c r="C75" s="27" t="s">
        <v>14</v>
      </c>
      <c r="D75" s="28"/>
      <c r="E75" s="29">
        <f t="shared" si="4"/>
        <v>0</v>
      </c>
      <c r="F75" s="30">
        <f t="shared" si="5"/>
        <v>0</v>
      </c>
      <c r="G75" s="31">
        <v>2000</v>
      </c>
      <c r="H75" s="32" t="s">
        <v>17</v>
      </c>
      <c r="I75" s="31" t="s">
        <v>179</v>
      </c>
    </row>
    <row r="76" spans="1:9" x14ac:dyDescent="0.35">
      <c r="A76" s="25" t="s">
        <v>136</v>
      </c>
      <c r="B76" s="26" t="s">
        <v>137</v>
      </c>
      <c r="C76" s="27">
        <v>5</v>
      </c>
      <c r="D76" s="28">
        <v>2798</v>
      </c>
      <c r="E76" s="29">
        <f t="shared" si="4"/>
        <v>3.4067899588579582E-3</v>
      </c>
      <c r="F76" s="30">
        <f t="shared" si="5"/>
        <v>5245.0635002270792</v>
      </c>
      <c r="G76" s="31">
        <f>$F76+10000</f>
        <v>15245.063500227079</v>
      </c>
      <c r="H76" s="32" t="s">
        <v>17</v>
      </c>
      <c r="I76" s="31" t="s">
        <v>178</v>
      </c>
    </row>
    <row r="77" spans="1:9" x14ac:dyDescent="0.35">
      <c r="A77" s="25" t="s">
        <v>138</v>
      </c>
      <c r="B77" s="26" t="s">
        <v>139</v>
      </c>
      <c r="C77" s="27">
        <v>2</v>
      </c>
      <c r="D77" s="28">
        <v>13865</v>
      </c>
      <c r="E77" s="29">
        <f t="shared" si="4"/>
        <v>1.6881752244305073E-2</v>
      </c>
      <c r="F77" s="30">
        <f t="shared" si="5"/>
        <v>25990.995507737116</v>
      </c>
      <c r="G77" s="31">
        <f>$F77+10000</f>
        <v>35990.995507737112</v>
      </c>
      <c r="H77" s="32" t="s">
        <v>17</v>
      </c>
      <c r="I77" s="31" t="s">
        <v>180</v>
      </c>
    </row>
    <row r="78" spans="1:9" x14ac:dyDescent="0.35">
      <c r="A78" s="25" t="s">
        <v>140</v>
      </c>
      <c r="B78" s="26" t="s">
        <v>141</v>
      </c>
      <c r="C78" s="27">
        <v>1</v>
      </c>
      <c r="D78" s="28">
        <v>679</v>
      </c>
      <c r="E78" s="29">
        <f t="shared" si="4"/>
        <v>8.2673709151699561E-4</v>
      </c>
      <c r="F78" s="30">
        <f t="shared" si="5"/>
        <v>1272.837068139452</v>
      </c>
      <c r="G78" s="31">
        <f>$F78+10000</f>
        <v>11272.837068139452</v>
      </c>
      <c r="H78" s="32" t="s">
        <v>17</v>
      </c>
      <c r="I78" s="31" t="s">
        <v>178</v>
      </c>
    </row>
    <row r="79" spans="1:9" x14ac:dyDescent="0.35">
      <c r="A79" s="25" t="s">
        <v>142</v>
      </c>
      <c r="B79" s="26" t="s">
        <v>143</v>
      </c>
      <c r="C79" s="27">
        <v>1</v>
      </c>
      <c r="D79" s="28">
        <v>1011</v>
      </c>
      <c r="E79" s="29">
        <f t="shared" si="4"/>
        <v>1.2309737842764103E-3</v>
      </c>
      <c r="F79" s="30">
        <f t="shared" si="5"/>
        <v>1895.1962826052813</v>
      </c>
      <c r="G79" s="31">
        <f>$F79+10000</f>
        <v>11895.19628260528</v>
      </c>
      <c r="H79" s="32" t="s">
        <v>17</v>
      </c>
      <c r="I79" s="31" t="s">
        <v>178</v>
      </c>
    </row>
    <row r="80" spans="1:9" x14ac:dyDescent="0.35">
      <c r="A80" s="25" t="s">
        <v>144</v>
      </c>
      <c r="B80" s="26" t="s">
        <v>145</v>
      </c>
      <c r="C80" s="27">
        <v>7</v>
      </c>
      <c r="D80" s="28">
        <v>5354</v>
      </c>
      <c r="E80" s="29">
        <f t="shared" ref="E80:E90" si="8">IFERROR($D80/$D$91,"")</f>
        <v>6.5189254609454997E-3</v>
      </c>
      <c r="F80" s="30">
        <f t="shared" ref="F80:F90" si="9">IF(B80&lt;&gt;"",$C$14*$E80,"")</f>
        <v>10036.47962123509</v>
      </c>
      <c r="G80" s="31">
        <f>$F80+10000</f>
        <v>20036.479621235092</v>
      </c>
      <c r="H80" s="32" t="s">
        <v>30</v>
      </c>
      <c r="I80" s="31" t="s">
        <v>178</v>
      </c>
    </row>
    <row r="81" spans="1:9" x14ac:dyDescent="0.35">
      <c r="A81" s="25" t="s">
        <v>146</v>
      </c>
      <c r="B81" s="26" t="s">
        <v>147</v>
      </c>
      <c r="C81" s="27" t="s">
        <v>14</v>
      </c>
      <c r="D81" s="28"/>
      <c r="E81" s="29">
        <f t="shared" si="8"/>
        <v>0</v>
      </c>
      <c r="F81" s="30">
        <f t="shared" si="9"/>
        <v>0</v>
      </c>
      <c r="G81" s="31">
        <v>2000</v>
      </c>
      <c r="H81" s="32" t="s">
        <v>17</v>
      </c>
      <c r="I81" s="31" t="s">
        <v>178</v>
      </c>
    </row>
    <row r="82" spans="1:9" x14ac:dyDescent="0.35">
      <c r="A82" s="25" t="s">
        <v>148</v>
      </c>
      <c r="B82" s="26" t="s">
        <v>149</v>
      </c>
      <c r="C82" s="27" t="s">
        <v>14</v>
      </c>
      <c r="D82" s="28"/>
      <c r="E82" s="29">
        <f t="shared" si="8"/>
        <v>0</v>
      </c>
      <c r="F82" s="30">
        <f t="shared" si="9"/>
        <v>0</v>
      </c>
      <c r="G82" s="31">
        <v>2000</v>
      </c>
      <c r="H82" s="32" t="s">
        <v>17</v>
      </c>
      <c r="I82" s="31" t="s">
        <v>178</v>
      </c>
    </row>
    <row r="83" spans="1:9" x14ac:dyDescent="0.35">
      <c r="A83" s="25" t="s">
        <v>150</v>
      </c>
      <c r="B83" s="26" t="s">
        <v>151</v>
      </c>
      <c r="C83" s="27" t="s">
        <v>57</v>
      </c>
      <c r="D83" s="28">
        <v>70</v>
      </c>
      <c r="E83" s="29">
        <f t="shared" si="8"/>
        <v>8.5230627991442846E-5</v>
      </c>
      <c r="F83" s="30">
        <f t="shared" si="9"/>
        <v>131.2203163030363</v>
      </c>
      <c r="G83" s="31">
        <f t="shared" ref="G83:G90" si="10">$F83+10000</f>
        <v>10131.220316303037</v>
      </c>
      <c r="H83" s="32" t="s">
        <v>17</v>
      </c>
      <c r="I83" s="31" t="s">
        <v>179</v>
      </c>
    </row>
    <row r="84" spans="1:9" x14ac:dyDescent="0.35">
      <c r="A84" s="25" t="s">
        <v>152</v>
      </c>
      <c r="B84" s="26" t="s">
        <v>153</v>
      </c>
      <c r="C84" s="27">
        <v>2</v>
      </c>
      <c r="D84" s="28">
        <v>65136</v>
      </c>
      <c r="E84" s="29">
        <f t="shared" si="8"/>
        <v>7.9308316926437444E-2</v>
      </c>
      <c r="F84" s="30">
        <f t="shared" si="9"/>
        <v>122102.37889592245</v>
      </c>
      <c r="G84" s="31">
        <f t="shared" si="10"/>
        <v>132102.37889592245</v>
      </c>
      <c r="H84" s="32" t="s">
        <v>17</v>
      </c>
      <c r="I84" s="31" t="s">
        <v>180</v>
      </c>
    </row>
    <row r="85" spans="1:9" x14ac:dyDescent="0.35">
      <c r="A85" s="25" t="s">
        <v>154</v>
      </c>
      <c r="B85" s="26" t="s">
        <v>155</v>
      </c>
      <c r="C85" s="27" t="s">
        <v>57</v>
      </c>
      <c r="D85" s="28">
        <v>68</v>
      </c>
      <c r="E85" s="29">
        <f t="shared" si="8"/>
        <v>8.2795467191687337E-5</v>
      </c>
      <c r="F85" s="30">
        <f t="shared" si="9"/>
        <v>127.47116440866382</v>
      </c>
      <c r="G85" s="31">
        <f t="shared" si="10"/>
        <v>10127.471164408664</v>
      </c>
      <c r="H85" s="32" t="s">
        <v>17</v>
      </c>
      <c r="I85" s="31" t="s">
        <v>178</v>
      </c>
    </row>
    <row r="86" spans="1:9" x14ac:dyDescent="0.35">
      <c r="A86" s="25" t="s">
        <v>156</v>
      </c>
      <c r="B86" s="26" t="s">
        <v>157</v>
      </c>
      <c r="C86" s="27">
        <v>7</v>
      </c>
      <c r="D86" s="28">
        <v>6716</v>
      </c>
      <c r="E86" s="29">
        <f t="shared" si="8"/>
        <v>8.1772699655790013E-3</v>
      </c>
      <c r="F86" s="30">
        <f t="shared" si="9"/>
        <v>12589.652061302737</v>
      </c>
      <c r="G86" s="31">
        <f t="shared" si="10"/>
        <v>22589.652061302739</v>
      </c>
      <c r="H86" s="32" t="s">
        <v>30</v>
      </c>
      <c r="I86" s="31" t="s">
        <v>178</v>
      </c>
    </row>
    <row r="87" spans="1:9" x14ac:dyDescent="0.35">
      <c r="A87" s="25" t="s">
        <v>158</v>
      </c>
      <c r="B87" s="26" t="s">
        <v>159</v>
      </c>
      <c r="C87" s="27">
        <v>5</v>
      </c>
      <c r="D87" s="28">
        <v>3071</v>
      </c>
      <c r="E87" s="29">
        <f t="shared" si="8"/>
        <v>3.7391894080245854E-3</v>
      </c>
      <c r="F87" s="30">
        <f t="shared" si="9"/>
        <v>5756.8227338089209</v>
      </c>
      <c r="G87" s="31">
        <f t="shared" si="10"/>
        <v>15756.82273380892</v>
      </c>
      <c r="H87" s="32" t="s">
        <v>17</v>
      </c>
      <c r="I87" s="31" t="s">
        <v>178</v>
      </c>
    </row>
    <row r="88" spans="1:9" x14ac:dyDescent="0.35">
      <c r="A88" s="25" t="s">
        <v>160</v>
      </c>
      <c r="B88" s="26" t="s">
        <v>161</v>
      </c>
      <c r="C88" s="27">
        <v>2</v>
      </c>
      <c r="D88" s="28">
        <v>11562</v>
      </c>
      <c r="E88" s="29">
        <f t="shared" si="8"/>
        <v>1.4077664583386603E-2</v>
      </c>
      <c r="F88" s="30">
        <f t="shared" si="9"/>
        <v>21673.847101367224</v>
      </c>
      <c r="G88" s="31">
        <f t="shared" si="10"/>
        <v>31673.847101367224</v>
      </c>
      <c r="H88" s="32" t="s">
        <v>17</v>
      </c>
      <c r="I88" s="31" t="s">
        <v>180</v>
      </c>
    </row>
    <row r="89" spans="1:9" x14ac:dyDescent="0.35">
      <c r="A89" s="25" t="s">
        <v>162</v>
      </c>
      <c r="B89" s="26" t="s">
        <v>163</v>
      </c>
      <c r="C89" s="27">
        <v>7</v>
      </c>
      <c r="D89" s="28">
        <v>3796</v>
      </c>
      <c r="E89" s="29">
        <f t="shared" si="8"/>
        <v>4.6219351979359573E-3</v>
      </c>
      <c r="F89" s="30">
        <f t="shared" si="9"/>
        <v>7115.8902955189387</v>
      </c>
      <c r="G89" s="31">
        <f t="shared" si="10"/>
        <v>17115.890295518941</v>
      </c>
      <c r="H89" s="32" t="s">
        <v>30</v>
      </c>
      <c r="I89" s="31" t="s">
        <v>178</v>
      </c>
    </row>
    <row r="90" spans="1:9" x14ac:dyDescent="0.35">
      <c r="A90" s="25" t="s">
        <v>164</v>
      </c>
      <c r="B90" s="26" t="s">
        <v>165</v>
      </c>
      <c r="C90" s="27">
        <v>2</v>
      </c>
      <c r="D90" s="28">
        <v>12908</v>
      </c>
      <c r="E90" s="29">
        <f t="shared" si="8"/>
        <v>1.5716527801622061E-2</v>
      </c>
      <c r="F90" s="30">
        <f t="shared" si="9"/>
        <v>24197.026326279894</v>
      </c>
      <c r="G90" s="31">
        <f t="shared" si="10"/>
        <v>34197.026326279898</v>
      </c>
      <c r="H90" s="32" t="s">
        <v>17</v>
      </c>
      <c r="I90" s="31" t="s">
        <v>180</v>
      </c>
    </row>
    <row r="91" spans="1:9" ht="35" customHeight="1" x14ac:dyDescent="0.35">
      <c r="A91" s="33" t="s">
        <v>173</v>
      </c>
      <c r="B91" s="18" t="str">
        <f>"Count: "&amp;COUNTA(B16:B90)</f>
        <v>Count: 75</v>
      </c>
      <c r="C91" s="37" t="s">
        <v>174</v>
      </c>
      <c r="D91" s="34">
        <f>SUM(D16:D90)</f>
        <v>821301</v>
      </c>
      <c r="E91" s="35">
        <f>SUM(E16:E90)</f>
        <v>0.99999999999999978</v>
      </c>
      <c r="F91" s="36">
        <f>SUM(F16:F90)</f>
        <v>1539591.1000000003</v>
      </c>
      <c r="G91" s="36">
        <f>SUM(G16:G90)</f>
        <v>2193591.0999999996</v>
      </c>
      <c r="H91" s="36"/>
      <c r="I91" s="36"/>
    </row>
    <row r="92" spans="1:9" ht="25" customHeight="1" x14ac:dyDescent="0.35">
      <c r="A92" s="1" t="s">
        <v>175</v>
      </c>
      <c r="B92" s="3"/>
    </row>
    <row r="93" spans="1:9" hidden="1" x14ac:dyDescent="0.35">
      <c r="B93" s="5"/>
      <c r="D93" s="4"/>
      <c r="E93" s="4"/>
      <c r="F93" s="4"/>
      <c r="G93" s="4"/>
      <c r="H93" s="4"/>
      <c r="I93" s="4"/>
    </row>
    <row r="107" spans="7:9" hidden="1" x14ac:dyDescent="0.35">
      <c r="G107" s="6"/>
      <c r="H107" s="6"/>
      <c r="I107" s="6"/>
    </row>
  </sheetData>
  <autoFilter ref="A15:I90">
    <sortState ref="A16:I92">
      <sortCondition ref="B16:B90"/>
    </sortState>
  </autoFilter>
  <mergeCells count="3">
    <mergeCell ref="A1:I1"/>
    <mergeCell ref="A2:I2"/>
    <mergeCell ref="A3:I3"/>
  </mergeCells>
  <pageMargins left="0.7" right="0.7" top="0.75" bottom="0.75" header="0.3" footer="0.3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Identified SFAs and Allocations</vt:lpstr>
    </vt:vector>
  </TitlesOfParts>
  <Manager/>
  <Company>Virginia Information Technologies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SNP Memo No. 2021-2022-32, Attachment A, Supply Chain Assistance Funds Centralized Local Procurement Pilot Program Identified School Food Authorities and Allocations</dc:title>
  <dc:subject/>
  <dc:creator>DOE Nutrition</dc:creator>
  <cp:keywords/>
  <dc:description/>
  <cp:lastModifiedBy>VITA Program</cp:lastModifiedBy>
  <dcterms:created xsi:type="dcterms:W3CDTF">2022-03-24T15:04:39Z</dcterms:created>
  <dcterms:modified xsi:type="dcterms:W3CDTF">2022-04-08T15:10:22Z</dcterms:modified>
  <cp:category/>
</cp:coreProperties>
</file>