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Default Extension="vml" ContentType="application/vnd.openxmlformats-officedocument.vmlDrawing"/>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5480" windowHeight="9930" tabRatio="756" activeTab="0"/>
  </bookViews>
  <sheets>
    <sheet name="Instructions" sheetId="1" r:id="rId1"/>
    <sheet name="Unrounded Requirement Finder" sheetId="2" r:id="rId2"/>
    <sheet name="SY 13-14 Price Calculator" sheetId="3" r:id="rId3"/>
    <sheet name="SY 13-14 NonFederal Calculator" sheetId="4" r:id="rId4"/>
    <sheet name="SY 13-14 Split Calculator" sheetId="5" r:id="rId5"/>
    <sheet name="SY2013-2014 REPORT" sheetId="6" r:id="rId6"/>
    <sheet name="SY 12-13 Price Calculator" sheetId="7" r:id="rId7"/>
    <sheet name="SY 10-11 Price Calculator" sheetId="8" r:id="rId8"/>
    <sheet name="2012-2013 Pricing table" sheetId="9" state="hidden" r:id="rId9"/>
    <sheet name="2011-12 Pricing table" sheetId="10" state="hidden" r:id="rId10"/>
  </sheets>
  <definedNames>
    <definedName name="_xlnm.Print_Area" localSheetId="0">'Instructions'!$A$1:$H$178</definedName>
    <definedName name="_xlnm.Print_Area" localSheetId="3">'SY 13-14 NonFederal Calculator'!$A$1:$F$37</definedName>
    <definedName name="_xlnm.Print_Area" localSheetId="2">'SY 13-14 Price Calculator'!$A$4:$H$65</definedName>
    <definedName name="_xlnm.Print_Area" localSheetId="4">'SY 13-14 Split Calculator'!$A$4:$H$49</definedName>
    <definedName name="_xlnm.Print_Area" localSheetId="1">'Unrounded Requirement Finder'!$A$1:$F$23</definedName>
  </definedNames>
  <calcPr fullCalcOnLoad="1"/>
</workbook>
</file>

<file path=xl/sharedStrings.xml><?xml version="1.0" encoding="utf-8"?>
<sst xmlns="http://schemas.openxmlformats.org/spreadsheetml/2006/main" count="350" uniqueCount="203">
  <si>
    <t>Weighted Avg Price</t>
  </si>
  <si>
    <t>Rate Increase</t>
  </si>
  <si>
    <t>Inflation</t>
  </si>
  <si>
    <t>Increas + Inflation</t>
  </si>
  <si>
    <t>Cost Increase</t>
  </si>
  <si>
    <t>New Price (pre-round)</t>
  </si>
  <si>
    <t>New Price</t>
  </si>
  <si>
    <t>Final Price After Round Down</t>
  </si>
  <si>
    <t>Price Differential</t>
  </si>
  <si>
    <t>Pricing Estimation Calculator</t>
  </si>
  <si>
    <t>Monthly # of Paid Lunches</t>
  </si>
  <si>
    <t>Paid Lunch Price</t>
  </si>
  <si>
    <t>Monthly Revenue</t>
  </si>
  <si>
    <t>1.</t>
  </si>
  <si>
    <t>2.</t>
  </si>
  <si>
    <t>3.</t>
  </si>
  <si>
    <t>4.</t>
  </si>
  <si>
    <t>5.</t>
  </si>
  <si>
    <t>6.</t>
  </si>
  <si>
    <t>7.</t>
  </si>
  <si>
    <t>8.</t>
  </si>
  <si>
    <t>9.</t>
  </si>
  <si>
    <t>10.</t>
  </si>
  <si>
    <t>TOTAL</t>
  </si>
  <si>
    <t>reach the new average paid lunch price.  To do this an SFA must:</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</si>
  <si>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t>
  </si>
  <si>
    <t>Below is a tool allowing users to manipulate prices to achieve the required new weighted average price.</t>
  </si>
  <si>
    <t>Weighted Average Price</t>
  </si>
  <si>
    <t>Step 1</t>
  </si>
  <si>
    <t>Step 2</t>
  </si>
  <si>
    <t>SY 2011-12 Weighted Average Price</t>
  </si>
  <si>
    <t xml:space="preserve">hardcoded to not exceed required lunch price of $2.46 </t>
  </si>
  <si>
    <t xml:space="preserve">hardcoded to not exceed required lunch price of $2.51 </t>
  </si>
  <si>
    <t>Requirement price to the nearest cent</t>
  </si>
  <si>
    <t>use the PLE tool to determine how they want to distribute the price increase within the SFA to</t>
  </si>
  <si>
    <r>
      <t xml:space="preserve">orange </t>
    </r>
    <r>
      <rPr>
        <b/>
        <sz val="12"/>
        <color indexed="8"/>
        <rFont val="Calibri"/>
        <family val="2"/>
      </rPr>
      <t>Annual # of Paid Lunches</t>
    </r>
    <r>
      <rPr>
        <sz val="12"/>
        <color indexed="8"/>
        <rFont val="Calibri"/>
        <family val="2"/>
      </rPr>
      <t xml:space="preserve"> box in the Non-Federal Source Contribution Calculator </t>
    </r>
  </si>
  <si>
    <t>Step 3 (Optional)</t>
  </si>
  <si>
    <t>Rounded Weighted Avg Price</t>
  </si>
  <si>
    <t>Use the links below to go to the next step:</t>
  </si>
  <si>
    <t>Go to Instructions</t>
  </si>
  <si>
    <r>
      <rPr>
        <b/>
        <i/>
        <sz val="12"/>
        <color indexed="17"/>
        <rFont val="Calibri"/>
        <family val="2"/>
      </rPr>
      <t xml:space="preserve">&lt;OPTIONAL&gt; </t>
    </r>
    <r>
      <rPr>
        <b/>
        <sz val="12"/>
        <color indexed="17"/>
        <rFont val="Calibri"/>
        <family val="2"/>
      </rPr>
      <t>Step 3</t>
    </r>
  </si>
  <si>
    <t>SY 2010-11 Weighted Average Price</t>
  </si>
  <si>
    <t>Note:  This tool is created to allow the user to only enter the weighted average price.  If any other parts of the tool are modified, the user runs the risk of calculating an incorrect new average price.  Users should not modify the tool's current functionality.</t>
  </si>
  <si>
    <t>Tab 1:</t>
  </si>
  <si>
    <t>Tab 2:</t>
  </si>
  <si>
    <t>Tab 3:</t>
  </si>
  <si>
    <t>Tab 4:</t>
  </si>
  <si>
    <t xml:space="preserve">Note: Users may want to print the instructions and use them to guide users through the PLE Tool. </t>
  </si>
  <si>
    <t>205 of the Healthy, Hunger-Free Kids Act of 2010.   If the pricing requirements calculated by the</t>
  </si>
  <si>
    <t xml:space="preserve">1.) SY 2010-11 Weighted Average Price </t>
  </si>
  <si>
    <r>
      <t>1.</t>
    </r>
    <r>
      <rPr>
        <sz val="7"/>
        <color indexed="8"/>
        <rFont val="Times New Roman"/>
        <family val="1"/>
      </rPr>
      <t>   </t>
    </r>
    <r>
      <rPr>
        <sz val="12"/>
        <color indexed="8"/>
        <rFont val="Calibri"/>
        <family val="2"/>
      </rPr>
      <t xml:space="preserve">Enter the paid lunch count for October associated with each paid meal price in the </t>
    </r>
    <r>
      <rPr>
        <b/>
        <sz val="12"/>
        <color indexed="8"/>
        <rFont val="Calibri"/>
        <family val="2"/>
      </rPr>
      <t>Monthly # of Paid Lunches</t>
    </r>
    <r>
      <rPr>
        <sz val="12"/>
        <color indexed="8"/>
        <rFont val="Calibri"/>
        <family val="2"/>
      </rPr>
      <t xml:space="preserve"> column.</t>
    </r>
  </si>
  <si>
    <t xml:space="preserve">Tool are not met or are exceeded, the Tool will also calculate any amounts carried over into </t>
  </si>
  <si>
    <t xml:space="preserve"> of all paid lunch prices charged in the SFA.</t>
  </si>
  <si>
    <t>the next year. Note, the weighted average prices calculated in the Tool are the weighted average</t>
  </si>
  <si>
    <t>Go to instructions</t>
  </si>
  <si>
    <t>Average Weighted Price Adjustments</t>
  </si>
  <si>
    <t>Increase SY2012-2013 average weighted price</t>
  </si>
  <si>
    <t>Non-Federal Source Contributions</t>
  </si>
  <si>
    <t>Contribute Non-Federal sources for SY2012-2013</t>
  </si>
  <si>
    <t>NOTE: If information is changed in the tool, the report contents will change.</t>
  </si>
  <si>
    <r>
      <t xml:space="preserve">Enter current prices and number of lunches sold at each price using </t>
    </r>
    <r>
      <rPr>
        <b/>
        <sz val="10"/>
        <color indexed="56"/>
        <rFont val="Calibri"/>
        <family val="2"/>
      </rPr>
      <t>October 2010</t>
    </r>
    <r>
      <rPr>
        <sz val="10"/>
        <color indexed="8"/>
        <rFont val="Calibri"/>
        <family val="2"/>
      </rPr>
      <t xml:space="preserve"> data.</t>
    </r>
  </si>
  <si>
    <t>SY 2010-2011 Weighted Average Price Calculator</t>
  </si>
  <si>
    <t>Enter annual # of Paid Lunches **</t>
  </si>
  <si>
    <t>Current Weighted Average Paid Price</t>
  </si>
  <si>
    <t>is the SY2010-2011 weighted average price</t>
  </si>
  <si>
    <t xml:space="preserve"> Tab 5: </t>
  </si>
  <si>
    <t>Cells shaded this color designate data entry cells. The SFA must enter the applicable data in these cells for the tool to calculate the requirements</t>
  </si>
  <si>
    <t>1.) SY2010-11 Weighted Average Price</t>
  </si>
  <si>
    <t>Hyperlinks are also placed throughout the tool to navigate to the different tabs</t>
  </si>
  <si>
    <r>
      <t>2.</t>
    </r>
    <r>
      <rPr>
        <sz val="7"/>
        <color indexed="8"/>
        <rFont val="Times New Roman"/>
        <family val="1"/>
      </rPr>
      <t>    </t>
    </r>
    <r>
      <rPr>
        <sz val="12"/>
        <color indexed="8"/>
        <rFont val="Calibri"/>
        <family val="2"/>
      </rPr>
      <t xml:space="preserve">Change individual paid lunch prices until the average paid lunch price reaches the new average paid lunch price requirement.  This amount will appear in the </t>
    </r>
    <r>
      <rPr>
        <b/>
        <sz val="12"/>
        <color indexed="8"/>
        <rFont val="Calibri"/>
        <family val="2"/>
      </rPr>
      <t>Weighted Average Price</t>
    </r>
    <r>
      <rPr>
        <sz val="12"/>
        <color indexed="8"/>
        <rFont val="Calibri"/>
        <family val="2"/>
      </rPr>
      <t xml:space="preserve"> box.</t>
    </r>
  </si>
  <si>
    <r>
      <t xml:space="preserve"> B</t>
    </r>
    <r>
      <rPr>
        <b/>
        <i/>
        <sz val="10"/>
        <rFont val="Calibri"/>
        <family val="2"/>
      </rPr>
      <t>.  Optional</t>
    </r>
    <r>
      <rPr>
        <b/>
        <sz val="10"/>
        <rFont val="Calibri"/>
        <family val="2"/>
      </rPr>
      <t xml:space="preserve"> Price ROUNDED DOWN to nearest 5 cents:</t>
    </r>
  </si>
  <si>
    <t xml:space="preserve">price increase requirement and non-Federal source contributions to meet the requirements in Section </t>
  </si>
  <si>
    <t>The PLE Tool (Tool) was created to help School Food Authorities (SFAs) calculate their paid lunch</t>
  </si>
  <si>
    <t>Enter this price in the first data entry box on the SY2011-12 Price Requirement tab</t>
  </si>
  <si>
    <t>Many price combinations can be used to reach the new weighted average paid lunch price.</t>
  </si>
  <si>
    <t>For more information on amounts carried over please refer to SP 39-2011</t>
  </si>
  <si>
    <t>Annual Unrounded Requirement Finder</t>
  </si>
  <si>
    <t>Unrounded Price Requirements</t>
  </si>
  <si>
    <r>
      <t xml:space="preserve">Enter the </t>
    </r>
    <r>
      <rPr>
        <b/>
        <sz val="12"/>
        <color indexed="30"/>
        <rFont val="Calibri"/>
        <family val="2"/>
      </rPr>
      <t>SY 2010-11</t>
    </r>
    <r>
      <rPr>
        <sz val="12"/>
        <rFont val="Calibri"/>
        <family val="2"/>
      </rPr>
      <t xml:space="preserve"> Weighted Average Price below
</t>
    </r>
    <r>
      <rPr>
        <i/>
        <sz val="12"/>
        <rFont val="Calibri"/>
        <family val="2"/>
      </rPr>
      <t>** The weighted average price for SY 2010-11 is the weighted average of all paid lunch prices charged in the SFA</t>
    </r>
  </si>
  <si>
    <t>Complete if you do NOT know your SY2012-2013 Unrounded Price Requirement</t>
  </si>
  <si>
    <t>Price 1: 
SY 2011-2012
Requirement price to the nearest cent</t>
  </si>
  <si>
    <t>Price 2: 
SY 2012-2013
Requirement price to the nearest cent</t>
  </si>
  <si>
    <t>SY 2012-13 Weighed Average Price Calculator</t>
  </si>
  <si>
    <t>Enter the SY 2012-13 Unrounded Price Requirement in the box below</t>
  </si>
  <si>
    <t>SY 2013-14 Weighted Average Price Requirement</t>
  </si>
  <si>
    <r>
      <t xml:space="preserve">Enter the paid prices and number of paid lunches sold at each price for
 </t>
    </r>
    <r>
      <rPr>
        <b/>
        <sz val="10"/>
        <color indexed="62"/>
        <rFont val="Calibri"/>
        <family val="2"/>
      </rPr>
      <t>October 2012</t>
    </r>
    <r>
      <rPr>
        <sz val="10"/>
        <color indexed="8"/>
        <rFont val="Calibri"/>
        <family val="2"/>
      </rPr>
      <t>.</t>
    </r>
  </si>
  <si>
    <r>
      <rPr>
        <b/>
        <i/>
        <sz val="12"/>
        <rFont val="Calibri"/>
        <family val="2"/>
      </rPr>
      <t>Optional</t>
    </r>
    <r>
      <rPr>
        <b/>
        <sz val="12"/>
        <rFont val="Calibri"/>
        <family val="2"/>
      </rPr>
      <t xml:space="preserve"> price requirement ROUNDED DOWN to nearest 5 cent</t>
    </r>
  </si>
  <si>
    <t>Note:  Above prices are based on adjusting 
SY 2012-2013 price requirement by the 2% rate increase plus the Consumer Price Index (2.93%)</t>
  </si>
  <si>
    <t>Both</t>
  </si>
  <si>
    <t>Total Price Increase
for SY 2013-14</t>
  </si>
  <si>
    <r>
      <t xml:space="preserve">Required price increase for SY 2013-14 </t>
    </r>
    <r>
      <rPr>
        <b/>
        <sz val="10"/>
        <rFont val="Calibri"/>
        <family val="2"/>
      </rPr>
      <t>(with 10 cent cap)</t>
    </r>
  </si>
  <si>
    <t>Remaining increase carried forward
to SY 2014-15</t>
  </si>
  <si>
    <t>Remaining credit carried forward
to SY 2014-15</t>
  </si>
  <si>
    <t>Click here to determine SY2012-2013 weighted average price</t>
  </si>
  <si>
    <r>
      <t>Non-Federal Source Contribution Calculator for</t>
    </r>
    <r>
      <rPr>
        <b/>
        <sz val="12"/>
        <rFont val="Calibri"/>
        <family val="2"/>
      </rPr>
      <t xml:space="preserve"> SY 2013-14</t>
    </r>
  </si>
  <si>
    <r>
      <rPr>
        <b/>
        <i/>
        <sz val="12"/>
        <rFont val="Calibri"/>
        <family val="2"/>
      </rPr>
      <t>Optional</t>
    </r>
    <r>
      <rPr>
        <b/>
        <sz val="12"/>
        <rFont val="Calibri"/>
        <family val="2"/>
      </rPr>
      <t xml:space="preserve"> price ROUNDED DOWN to nearest 5 cent</t>
    </r>
  </si>
  <si>
    <t>Price Increase Requirement for SY 2013-14
(with 10 cent cap)</t>
  </si>
  <si>
    <t>SY 2013-14 Annual Non-Federal Source Contribution
(with 10 cent cap)</t>
  </si>
  <si>
    <t>Annual Non-Federal Source Contribution Requirement
for SY 2013-14</t>
  </si>
  <si>
    <t>Remaining Annual Non-Federal Source Contribution carried forward to SY 2014-15</t>
  </si>
  <si>
    <t>Remaining Credit carried forward to SY 2014-15</t>
  </si>
  <si>
    <t>Note:  This tool is created to allow the user to only enter the annual number of paid lunches and the amount of non-Federal Source funds contributed for SY 2012-13.  If any other parts of the tool are modified, the user runs the risk of calculating an incorrect annual non-Federal source contribution.  Users should not modify the tool's current functionality.</t>
  </si>
  <si>
    <r>
      <t xml:space="preserve">Enter current prices and number of lunches sold at each price using </t>
    </r>
    <r>
      <rPr>
        <b/>
        <sz val="10"/>
        <color indexed="56"/>
        <rFont val="Calibri"/>
        <family val="2"/>
      </rPr>
      <t>October 2012</t>
    </r>
    <r>
      <rPr>
        <sz val="10"/>
        <color indexed="8"/>
        <rFont val="Calibri"/>
        <family val="2"/>
      </rPr>
      <t xml:space="preserve"> data.</t>
    </r>
  </si>
  <si>
    <t>SY 2012-2013 Weighted Average Price Calculator</t>
  </si>
  <si>
    <t>is the SY2012-13 Weighted Average Price</t>
  </si>
  <si>
    <t>Enter this price in the first data entry box on the SY13-14 NonFederal Calculator</t>
  </si>
  <si>
    <t>Click to go back to SY 13-14 NonFederal Calculator</t>
  </si>
  <si>
    <t>SY 2012-13 Weighted Average Price</t>
  </si>
  <si>
    <t>SY 2013-14 Price Adjustment Calculator</t>
  </si>
  <si>
    <r>
      <rPr>
        <sz val="10"/>
        <rFont val="Calibri"/>
        <family val="2"/>
      </rPr>
      <t xml:space="preserve">Enter in the current weighted average paid lunch price. </t>
    </r>
    <r>
      <rPr>
        <i/>
        <sz val="10"/>
        <rFont val="Calibri"/>
        <family val="2"/>
      </rPr>
      <t xml:space="preserve">
Note: If SFA did not change the weighted average paid lunch price in SY2011-2012 or SY2012-2013, enter the SY2010-11 weighted average price. Otherwise, click the link below.</t>
    </r>
  </si>
  <si>
    <r>
      <t xml:space="preserve">TOTAL Price Increase
for </t>
    </r>
    <r>
      <rPr>
        <b/>
        <sz val="11"/>
        <color indexed="10"/>
        <rFont val="Calibri"/>
        <family val="2"/>
      </rPr>
      <t>SY 2013-14</t>
    </r>
  </si>
  <si>
    <r>
      <t xml:space="preserve">TOTAL </t>
    </r>
    <r>
      <rPr>
        <b/>
        <sz val="11"/>
        <color indexed="10"/>
        <rFont val="Calibri"/>
        <family val="2"/>
      </rPr>
      <t xml:space="preserve">SY 2013-14 </t>
    </r>
    <r>
      <rPr>
        <b/>
        <sz val="11"/>
        <color indexed="8"/>
        <rFont val="Calibri"/>
        <family val="2"/>
      </rPr>
      <t>Annual Non-Federal Source Contribution</t>
    </r>
  </si>
  <si>
    <t>Note: Total price increase for SY 2013-2014 is based on the difference between the weighted average price entered above and SY 2013-2014 rounded DOWN requirement.</t>
  </si>
  <si>
    <r>
      <t>Note:  SY 2012-13 Weighted Average Price equal to or above</t>
    </r>
    <r>
      <rPr>
        <b/>
        <i/>
        <sz val="10"/>
        <rFont val="Calibri"/>
        <family val="2"/>
      </rPr>
      <t xml:space="preserve"> $2.59</t>
    </r>
    <r>
      <rPr>
        <i/>
        <sz val="10"/>
        <rFont val="Calibri"/>
        <family val="2"/>
      </rPr>
      <t xml:space="preserve"> are compliant for SY 2013-14.</t>
    </r>
    <r>
      <rPr>
        <b/>
        <i/>
        <sz val="10"/>
        <rFont val="Calibri"/>
        <family val="2"/>
      </rPr>
      <t xml:space="preserve"> $2.59 </t>
    </r>
    <r>
      <rPr>
        <i/>
        <sz val="10"/>
        <rFont val="Calibri"/>
        <family val="2"/>
      </rPr>
      <t>is the difference between the Free and Paid reimbursement rates for SY 2012-13.</t>
    </r>
  </si>
  <si>
    <t xml:space="preserve">New Price Increase </t>
  </si>
  <si>
    <t>Total required Price Increase</t>
  </si>
  <si>
    <t>SY2013-2014 Weighted Average Pricing Report</t>
  </si>
  <si>
    <t xml:space="preserve">This report assists in tracking the pricing requirements and amounts carried forward for SY 2014-2015. Information on this report is used to determine the 
SY 2014-2015 weighted average price requirements.
 Please print and keep in records. 
</t>
  </si>
  <si>
    <t>Section 2: Amounts Carried Forward to SY 2014-2015</t>
  </si>
  <si>
    <t>SY 2013-14 Split Price and NonFederal Calulator</t>
  </si>
  <si>
    <t>Split Calculations</t>
  </si>
  <si>
    <t>A.  Remaining increase carried forward to SY 2014-15:</t>
  </si>
  <si>
    <t>B.  Remaining credit carried forward to SY 2014-15:</t>
  </si>
  <si>
    <t>C.  Remaining Annual Non-Federal Source Contribution carried forward to SY 2014-15:</t>
  </si>
  <si>
    <t>D.  Remaining Credit carried forward to SY 2014-15:</t>
  </si>
  <si>
    <t>E.  Remaining Annual Non-Federal Source Contribution carried forward to SY 2014-15:</t>
  </si>
  <si>
    <t>F.  Remaining Credit carried forward to SY 2014-15:</t>
  </si>
  <si>
    <t>Select the SY 2013-2014 method used to ensure sufficient funds are provided for PAID Lunches</t>
  </si>
  <si>
    <t>Go to SY2013-2014 REPORT</t>
  </si>
  <si>
    <r>
      <t>Enter the total paid lunch count (for all prices).</t>
    </r>
    <r>
      <rPr>
        <b/>
        <sz val="10"/>
        <color indexed="10"/>
        <rFont val="Calibri"/>
        <family val="2"/>
      </rPr>
      <t xml:space="preserve">
</t>
    </r>
    <r>
      <rPr>
        <i/>
        <sz val="9"/>
        <rFont val="Calibri"/>
        <family val="2"/>
      </rPr>
      <t>** Annual Non-Federal Source funds for SY2013-2014 are estimated based on the ACTUAL lunch count entered below</t>
    </r>
  </si>
  <si>
    <r>
      <t>This is can be found in Section 1: Box A of the SY2012-2013 REPORT from the SY 2012-13 tool or you may find it below (</t>
    </r>
    <r>
      <rPr>
        <b/>
        <sz val="11"/>
        <rFont val="Calibri"/>
        <family val="2"/>
      </rPr>
      <t>Price 2</t>
    </r>
    <r>
      <rPr>
        <i/>
        <sz val="11"/>
        <rFont val="Calibri"/>
        <family val="2"/>
      </rPr>
      <t>)</t>
    </r>
  </si>
  <si>
    <t>Section 1: SY2013-2014 Weighted Average Paid Price Requirements</t>
  </si>
  <si>
    <r>
      <t xml:space="preserve">A.  </t>
    </r>
    <r>
      <rPr>
        <b/>
        <sz val="11"/>
        <rFont val="Calibri"/>
        <family val="2"/>
      </rPr>
      <t>SY 2013-14 Weighted Average Price Requirement*:</t>
    </r>
    <r>
      <rPr>
        <b/>
        <sz val="12"/>
        <rFont val="Calibri"/>
        <family val="2"/>
      </rPr>
      <t xml:space="preserve">
*</t>
    </r>
    <r>
      <rPr>
        <i/>
        <sz val="10"/>
        <rFont val="Calibri"/>
        <family val="2"/>
      </rPr>
      <t>This price will be entered into the SY 2014-2015 tool to determine the SY2014-2015 weighted average price requirements</t>
    </r>
  </si>
  <si>
    <t>Click to go back to Unrounded Requirement Finder</t>
  </si>
  <si>
    <t>Enter the new price increase for SY2013-2014 to assist in meeting the requirement</t>
  </si>
  <si>
    <t>Enter the total paid lunch count (for all prices).
** Annual Non-Federal Source funds for SY2013-2014 are estimated based on the ACTUAL lunch count entered below</t>
  </si>
  <si>
    <t>School Year (SY) 2013-14 Paid Lunch Equity (PLE) Tool Instructions</t>
  </si>
  <si>
    <t>Unrounded Requirement Finder</t>
  </si>
  <si>
    <t>SY 2013-14 Price Calculator</t>
  </si>
  <si>
    <t xml:space="preserve">SY 2013-14 Non-Federal Calculator </t>
  </si>
  <si>
    <t>SY 2013-14 Split Calculator</t>
  </si>
  <si>
    <t>SY 2013-14 REPORT</t>
  </si>
  <si>
    <t>SFAs need the following data to calculate the Weighted Average Price for SY 2013-14:</t>
  </si>
  <si>
    <t>2.) All paid lunch prices for October 2012</t>
  </si>
  <si>
    <t>3.) Number of paid lunches served associated with each paid lunch price in October 2012</t>
  </si>
  <si>
    <t>SFAs who have opted to contribute non-Federal sources for SY 2013-14 need:</t>
  </si>
  <si>
    <t>2.) Total number of paid lunches served in SY 2011-12</t>
  </si>
  <si>
    <t>3.) The total dollar amount of SY 2012-13 non-Federal contribution</t>
  </si>
  <si>
    <t>2.) SY2012-13 Weighted Average Price (if different from SY2010-11 Weighted Average Price)</t>
  </si>
  <si>
    <t>This version of the PLE tool is only applicable to SY 2013-2014.  A new version of the tool will be issued for SY 2014-2015</t>
  </si>
  <si>
    <t xml:space="preserve">SY 2013-14 WEIGHTED AVERAGE PAID LUNCH PRICE CALCULATION </t>
  </si>
  <si>
    <t>These instructions are for SFAs increasing their weighted average prices to meet the SY 2013-14 paid lunch price requirement</t>
  </si>
  <si>
    <t xml:space="preserve">This figure sets the pricing requirements throughout the Tool and helps determine any amounts carried forward. This figure was calculated through the SY 2012-13 PLE Tool.  </t>
  </si>
  <si>
    <t>Click here to go to SY 2013-14 Price Calculator</t>
  </si>
  <si>
    <t>Click here to go to SY 2013-14 Non-Federal Source Calculator</t>
  </si>
  <si>
    <r>
      <t>After calculating the SY 2012-13 weighted average price requirement for paid lunches, click on the link labeled "</t>
    </r>
    <r>
      <rPr>
        <b/>
        <i/>
        <sz val="12"/>
        <color indexed="8"/>
        <rFont val="Calibri"/>
        <family val="2"/>
      </rPr>
      <t>Click here to go to SY 2013-14 Price Calculator</t>
    </r>
    <r>
      <rPr>
        <i/>
        <sz val="12"/>
        <color indexed="8"/>
        <rFont val="Calibri"/>
        <family val="2"/>
      </rPr>
      <t>"</t>
    </r>
  </si>
  <si>
    <t>The box at the top of this tab displays the SY2013-14 Weighted Average Price Requirement</t>
  </si>
  <si>
    <t>To calculate the SY 2012-13 Weighted Average Price the SFA must:</t>
  </si>
  <si>
    <r>
      <t>1.</t>
    </r>
    <r>
      <rPr>
        <sz val="7"/>
        <color indexed="8"/>
        <rFont val="Times New Roman"/>
        <family val="1"/>
      </rPr>
      <t>   </t>
    </r>
    <r>
      <rPr>
        <sz val="12"/>
        <color indexed="8"/>
        <rFont val="Calibri"/>
        <family val="2"/>
      </rPr>
      <t xml:space="preserve">Enter the paid lunch count for October 2012 associated with each paid meal price in the </t>
    </r>
    <r>
      <rPr>
        <b/>
        <sz val="12"/>
        <color indexed="8"/>
        <rFont val="Calibri"/>
        <family val="2"/>
      </rPr>
      <t>Monthly # of Paid Lunches</t>
    </r>
    <r>
      <rPr>
        <sz val="12"/>
        <color indexed="8"/>
        <rFont val="Calibri"/>
        <family val="2"/>
      </rPr>
      <t xml:space="preserve"> column.</t>
    </r>
  </si>
  <si>
    <r>
      <t>2.</t>
    </r>
    <r>
      <rPr>
        <sz val="7"/>
        <color indexed="8"/>
        <rFont val="Times New Roman"/>
        <family val="1"/>
      </rPr>
      <t>    </t>
    </r>
    <r>
      <rPr>
        <sz val="12"/>
        <color indexed="8"/>
        <rFont val="Calibri"/>
        <family val="2"/>
      </rPr>
      <t xml:space="preserve">Enter each paid lunch price in the SFA (including all schools – elementary, middle, high, etc) for October 2012 in the </t>
    </r>
    <r>
      <rPr>
        <b/>
        <sz val="12"/>
        <color indexed="8"/>
        <rFont val="Calibri"/>
        <family val="2"/>
      </rPr>
      <t>Paid Lunch Price</t>
    </r>
    <r>
      <rPr>
        <sz val="12"/>
        <color indexed="8"/>
        <rFont val="Calibri"/>
        <family val="2"/>
      </rPr>
      <t xml:space="preserve"> column. </t>
    </r>
  </si>
  <si>
    <t>Using the SY2012-13 weighted average price, the tool calculates any amounts necessary to meet the SY2013-14 weighted average price requirements and any amounts carried forward to SY2014-15.</t>
  </si>
  <si>
    <t>SY2013-2014 REPORT</t>
  </si>
  <si>
    <t>This report is generated for use in the SY2014-15 PLE tool and displays the SY2013-2014 requirements and any amount carried forward determined on the SY2013-2014 Price Calculator</t>
  </si>
  <si>
    <t>Select the SY 2013-2014 method used to ensure sufficient funds are provided for PAID lunches</t>
  </si>
  <si>
    <t xml:space="preserve">Once an SFA has calculated the SY 2013-14 average paid lunch price requirement, they can   </t>
  </si>
  <si>
    <t>SFAs have the flexibility to raise individual prices as long as the weighted average price equals the new SY2013-2014 required level.</t>
  </si>
  <si>
    <t>Go to SY 2013-14 Price Calculator</t>
  </si>
  <si>
    <t>SY 2013-14 NON-FEDERAL SOURCE CONTRIBUTION CALCULATION</t>
  </si>
  <si>
    <r>
      <t xml:space="preserve">1. Enter SY 2012-13 Weighted Average Price in the orange box.
 </t>
    </r>
    <r>
      <rPr>
        <i/>
        <sz val="12"/>
        <color indexed="8"/>
        <rFont val="Calibri"/>
        <family val="2"/>
      </rPr>
      <t>If the SY 2012-13 weighted average price is not known then use the unrounded requirement finder</t>
    </r>
  </si>
  <si>
    <r>
      <t xml:space="preserve">1. Enter SY 2012-13 Weighted Average Price in the orange box.
 </t>
    </r>
    <r>
      <rPr>
        <i/>
        <sz val="12"/>
        <color indexed="8"/>
        <rFont val="Calibri"/>
        <family val="2"/>
      </rPr>
      <t>If the SY 2012-13 weighted average price is not known then use the unrounded requirement finder.</t>
    </r>
  </si>
  <si>
    <t>After calculating the SY 2012-13 weighted average price requirement for paid lunches, go to SY 2013-14 Non-Federal Source Calculator tab</t>
  </si>
  <si>
    <t>SY 2013-14 Non-Federal Source Contribution Requirement</t>
  </si>
  <si>
    <t xml:space="preserve">2.) Enter the paid lunch count for the entire 2011-2012 School Year in the </t>
  </si>
  <si>
    <r>
      <t xml:space="preserve">1). Enter the current weighted average paid lunch price.
</t>
    </r>
    <r>
      <rPr>
        <i/>
        <sz val="12"/>
        <rFont val="Calibri"/>
        <family val="2"/>
      </rPr>
      <t>This price may be the same as the SY 2011-2012 weighted average price determined on the Unrounded Requirement Finder tab if the SFA did not raise the weighted average price in SY 2012-2013. To determine the most current average weighted price go to the SY2011-2012 Price Calculator tab.</t>
    </r>
  </si>
  <si>
    <t>1). Enter the current weighted average paid lunch price.
This price may be the same as the SY 2011-2012 weighted average price determined on the Unrounded Requirement Finder tab if the SFA did not raise the weighted average price in SY 2012-2013. To determine the most current average weighted price go to the Unrounded Requirement Finder tab.</t>
  </si>
  <si>
    <t>for SY 2013-14.</t>
  </si>
  <si>
    <t>The Tool will calculate the annual non-Federal source contribution for SY 2013-14 with and will apply the 10 cent cap if applicable</t>
  </si>
  <si>
    <t>2.) Enter the actual amount of the SY 2012-13 non-Federal source contribution in the orange box</t>
  </si>
  <si>
    <t>Based on the actual amount contributed for SY 2012-13, the tool calculates the following:</t>
  </si>
  <si>
    <t>∙ Remaining Annual Non-Federal Source Contribution for SY 2013-14</t>
  </si>
  <si>
    <t>∙ Remaining Annual Non-Federal Source Contribution carried forward to SY 2014-15</t>
  </si>
  <si>
    <t>∙ Remaining Credit carried forward to SY 2014-15</t>
  </si>
  <si>
    <t xml:space="preserve">This tab is for those SFAs wishing to split their requirement by both raising prices and contributing a </t>
  </si>
  <si>
    <t>non-Federal source</t>
  </si>
  <si>
    <r>
      <t>After calculating the SY 2012-13 weighted average price requirement for paid lunches, click on the link labeled "</t>
    </r>
    <r>
      <rPr>
        <b/>
        <i/>
        <sz val="12"/>
        <color indexed="8"/>
        <rFont val="Calibri"/>
        <family val="2"/>
      </rPr>
      <t>Click here to go to SY 2013-14 Split Calculator</t>
    </r>
    <r>
      <rPr>
        <i/>
        <sz val="12"/>
        <color indexed="8"/>
        <rFont val="Calibri"/>
        <family val="2"/>
      </rPr>
      <t>"</t>
    </r>
  </si>
  <si>
    <t xml:space="preserve">SY 2013-14 Split Calculator </t>
  </si>
  <si>
    <t>Step 3</t>
  </si>
  <si>
    <t>Step 4</t>
  </si>
  <si>
    <t>To calculate the remaining amount of non-Federal sources contributions needed, the SFA must:</t>
  </si>
  <si>
    <t xml:space="preserve">1.) Enter the paid lunch count for the entire 2011-2012 School Year in the </t>
  </si>
  <si>
    <r>
      <rPr>
        <b/>
        <i/>
        <sz val="12"/>
        <color indexed="8"/>
        <rFont val="Calibri"/>
        <family val="2"/>
      </rPr>
      <t>SFAs may use tabs 6 and 7 if they need to make calculations from previous years</t>
    </r>
    <r>
      <rPr>
        <sz val="12"/>
        <color indexed="8"/>
        <rFont val="Calibri"/>
        <family val="2"/>
      </rPr>
      <t xml:space="preserve">.  </t>
    </r>
  </si>
  <si>
    <t>1. Enter the amount they plan to charge for paid lunches in SY 2013-14 in the "New Price Increase "</t>
  </si>
  <si>
    <t>Enter total amount of Non-Federal Source Funds Contributed for SY 2011-12 and SY 2012-13</t>
  </si>
  <si>
    <t>Enter amount of Non-Federal Source Funds Contributed for SY 2011-12 and SY 2012-13</t>
  </si>
  <si>
    <t xml:space="preserve">Annual Non-Federal Source Contribution Requirement
for SY 2013-14 </t>
  </si>
  <si>
    <t>The SY 2013-14 PLE Tool consists of 5 tabs:</t>
  </si>
  <si>
    <t>* The last two tabs (SY 12-13 and SY 10-11 Price Calculators) are for reference only</t>
  </si>
  <si>
    <t xml:space="preserve">Tab 5: </t>
  </si>
  <si>
    <t>1.   Enter the paid lunch count for October 2012 associated with each paid meal price in the Monthly # of Paid Lunches column.</t>
  </si>
  <si>
    <r>
      <t>labeled</t>
    </r>
    <r>
      <rPr>
        <b/>
        <sz val="12"/>
        <color indexed="8"/>
        <rFont val="Calibri"/>
        <family val="2"/>
      </rPr>
      <t xml:space="preserve"> Amount of Non-Federal Source Funds Contributed for SY 2011-12 AND SY 2012-13.</t>
    </r>
  </si>
  <si>
    <t>If you do not know your SY2010-2011 Weighted Average Price 
CLICK HERE</t>
  </si>
  <si>
    <t>Go to SY2013-2014 Report</t>
  </si>
  <si>
    <t>SY 2013-14 Non-Federal Contribution Calculator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</si>
</sst>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_(* #,##0_);_(* \(#,##0\);_(* &quot;-&quot;??_);_(@_)"/>
    <numFmt numFmtId="167" formatCode="_(&quot;$&quot;* #,##0.00_);_(&quot;$&quot;* \(#,##0.00\);_(&quot;$&quot;* &quot;-&quot;????_);_(@_)"/>
    <numFmt numFmtId="168" formatCode="_(&quot;$&quot;* #,##0.0000_);_(&quot;$&quot;* \(#,##0.0000\);_(&quot;$&quot;* &quot;-&quot;????_);_(@_)"/>
    <numFmt numFmtId="169" formatCode="_(* #,##0.0_);_(* \(#,##0.0\);_(* &quot;-&quot;?_);_(@_)"/>
  </numFmts>
  <fonts count="109">
    <font>
      <sz val="11"/>
      <color theme="1"/>
      <name val="Calibri"/>
      <family val="2"/>
    </font>
    <font>
      <sz val="11"/>
      <color indexed="8"/>
      <name val="Calibri"/>
      <family val="2"/>
    </font>
    <font>
      <b/>
      <sz val="11"/>
      <color indexed="8"/>
      <name val="Calibri"/>
      <family val="2"/>
    </font>
    <font>
      <sz val="12"/>
      <color indexed="8"/>
      <name val="Calibri"/>
      <family val="2"/>
    </font>
    <font>
      <sz val="7"/>
      <color indexed="8"/>
      <name val="Times New Roman"/>
      <family val="1"/>
    </font>
    <font>
      <sz val="10"/>
      <color indexed="8"/>
      <name val="Calibri"/>
      <family val="2"/>
    </font>
    <font>
      <b/>
      <sz val="10"/>
      <color indexed="10"/>
      <name val="Calibri"/>
      <family val="2"/>
    </font>
    <font>
      <b/>
      <sz val="11"/>
      <color indexed="10"/>
      <name val="Calibri"/>
      <family val="2"/>
    </font>
    <font>
      <b/>
      <sz val="11"/>
      <name val="Calibri"/>
      <family val="2"/>
    </font>
    <font>
      <b/>
      <sz val="12"/>
      <color indexed="8"/>
      <name val="Calibri"/>
      <family val="2"/>
    </font>
    <font>
      <b/>
      <sz val="12"/>
      <name val="Calibri"/>
      <family val="2"/>
    </font>
    <font>
      <b/>
      <i/>
      <sz val="12"/>
      <color indexed="8"/>
      <name val="Calibri"/>
      <family val="2"/>
    </font>
    <font>
      <b/>
      <sz val="12"/>
      <color indexed="17"/>
      <name val="Calibri"/>
      <family val="2"/>
    </font>
    <font>
      <i/>
      <sz val="10"/>
      <name val="Calibri"/>
      <family val="2"/>
    </font>
    <font>
      <b/>
      <i/>
      <sz val="10"/>
      <name val="Calibri"/>
      <family val="2"/>
    </font>
    <font>
      <b/>
      <i/>
      <sz val="12"/>
      <color indexed="17"/>
      <name val="Calibri"/>
      <family val="2"/>
    </font>
    <font>
      <i/>
      <sz val="9"/>
      <name val="Calibri"/>
      <family val="2"/>
    </font>
    <font>
      <sz val="10"/>
      <name val="Calibri"/>
      <family val="2"/>
    </font>
    <font>
      <i/>
      <sz val="12"/>
      <color indexed="8"/>
      <name val="Calibri"/>
      <family val="2"/>
    </font>
    <font>
      <b/>
      <sz val="10"/>
      <name val="Calibri"/>
      <family val="2"/>
    </font>
    <font>
      <b/>
      <sz val="10"/>
      <color indexed="62"/>
      <name val="Calibri"/>
      <family val="2"/>
    </font>
    <font>
      <b/>
      <sz val="10"/>
      <color indexed="56"/>
      <name val="Calibri"/>
      <family val="2"/>
    </font>
    <font>
      <sz val="11"/>
      <name val="Calibri"/>
      <family val="2"/>
    </font>
    <font>
      <i/>
      <sz val="12"/>
      <name val="Calibri"/>
      <family val="2"/>
    </font>
    <font>
      <b/>
      <sz val="12"/>
      <color indexed="30"/>
      <name val="Calibri"/>
      <family val="2"/>
    </font>
    <font>
      <sz val="12"/>
      <name val="Calibri"/>
      <family val="2"/>
    </font>
    <font>
      <i/>
      <sz val="11"/>
      <name val="Calibri"/>
      <family val="2"/>
    </font>
    <font>
      <b/>
      <i/>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4"/>
      <color indexed="8"/>
      <name val="Calibri"/>
      <family val="2"/>
    </font>
    <font>
      <b/>
      <i/>
      <sz val="11"/>
      <color indexed="8"/>
      <name val="Calibri"/>
      <family val="2"/>
    </font>
    <font>
      <i/>
      <sz val="11"/>
      <color indexed="8"/>
      <name val="Calibri"/>
      <family val="2"/>
    </font>
    <font>
      <i/>
      <sz val="9"/>
      <color indexed="8"/>
      <name val="Calibri"/>
      <family val="2"/>
    </font>
    <font>
      <b/>
      <u val="single"/>
      <sz val="11"/>
      <color indexed="12"/>
      <name val="Calibri"/>
      <family val="2"/>
    </font>
    <font>
      <b/>
      <sz val="14"/>
      <name val="Calibri"/>
      <family val="2"/>
    </font>
    <font>
      <sz val="20"/>
      <color indexed="9"/>
      <name val="Calibri"/>
      <family val="2"/>
    </font>
    <font>
      <i/>
      <sz val="10"/>
      <color indexed="8"/>
      <name val="Calibri"/>
      <family val="2"/>
    </font>
    <font>
      <sz val="9"/>
      <name val="Calibri"/>
      <family val="2"/>
    </font>
    <font>
      <u val="single"/>
      <sz val="12"/>
      <color indexed="12"/>
      <name val="Calibri"/>
      <family val="2"/>
    </font>
    <font>
      <b/>
      <sz val="14"/>
      <color indexed="56"/>
      <name val="Calibri"/>
      <family val="2"/>
    </font>
    <font>
      <b/>
      <i/>
      <u val="single"/>
      <sz val="11"/>
      <color indexed="8"/>
      <name val="Calibri"/>
      <family val="2"/>
    </font>
    <font>
      <sz val="11"/>
      <color indexed="56"/>
      <name val="Calibri"/>
      <family val="2"/>
    </font>
    <font>
      <b/>
      <sz val="14"/>
      <color indexed="8"/>
      <name val="Calibri"/>
      <family val="2"/>
    </font>
    <font>
      <b/>
      <sz val="10"/>
      <color indexed="8"/>
      <name val="Calibri"/>
      <family val="2"/>
    </font>
    <font>
      <b/>
      <u val="single"/>
      <sz val="12"/>
      <color indexed="8"/>
      <name val="Times New Roman"/>
      <family val="1"/>
    </font>
    <font>
      <sz val="18"/>
      <color indexed="9"/>
      <name val="Calibri"/>
      <family val="2"/>
    </font>
    <font>
      <sz val="9"/>
      <color indexed="8"/>
      <name val="Calibri"/>
      <family val="2"/>
    </font>
    <font>
      <b/>
      <u val="single"/>
      <sz val="14"/>
      <color indexed="12"/>
      <name val="Calibri"/>
      <family val="2"/>
    </font>
    <font>
      <i/>
      <sz val="11"/>
      <color indexed="56"/>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alibri"/>
      <family val="2"/>
    </font>
    <font>
      <sz val="12"/>
      <color theme="1"/>
      <name val="Calibri"/>
      <family val="2"/>
    </font>
    <font>
      <b/>
      <sz val="12"/>
      <color theme="1"/>
      <name val="Calibri"/>
      <family val="2"/>
    </font>
    <font>
      <b/>
      <sz val="12"/>
      <color rgb="FF00B050"/>
      <name val="Calibri"/>
      <family val="2"/>
    </font>
    <font>
      <b/>
      <i/>
      <sz val="12"/>
      <color theme="1"/>
      <name val="Calibri"/>
      <family val="2"/>
    </font>
    <font>
      <b/>
      <i/>
      <sz val="11"/>
      <color theme="1"/>
      <name val="Calibri"/>
      <family val="2"/>
    </font>
    <font>
      <i/>
      <sz val="11"/>
      <color theme="1"/>
      <name val="Calibri"/>
      <family val="2"/>
    </font>
    <font>
      <i/>
      <sz val="12"/>
      <color theme="1"/>
      <name val="Calibri"/>
      <family val="2"/>
    </font>
    <font>
      <i/>
      <sz val="9"/>
      <color theme="1"/>
      <name val="Calibri"/>
      <family val="2"/>
    </font>
    <font>
      <b/>
      <u val="single"/>
      <sz val="11"/>
      <color theme="10"/>
      <name val="Calibri"/>
      <family val="2"/>
    </font>
    <font>
      <sz val="20"/>
      <color theme="0"/>
      <name val="Calibri"/>
      <family val="2"/>
    </font>
    <font>
      <b/>
      <sz val="11"/>
      <color rgb="FFFF0000"/>
      <name val="Calibri"/>
      <family val="2"/>
    </font>
    <font>
      <i/>
      <sz val="10"/>
      <color theme="1"/>
      <name val="Calibri"/>
      <family val="2"/>
    </font>
    <font>
      <u val="single"/>
      <sz val="12"/>
      <color theme="10"/>
      <name val="Calibri"/>
      <family val="2"/>
    </font>
    <font>
      <b/>
      <sz val="14"/>
      <color theme="3"/>
      <name val="Calibri"/>
      <family val="2"/>
    </font>
    <font>
      <sz val="10"/>
      <color theme="1"/>
      <name val="Calibri"/>
      <family val="2"/>
    </font>
    <font>
      <b/>
      <i/>
      <u val="single"/>
      <sz val="11"/>
      <color theme="1"/>
      <name val="Calibri"/>
      <family val="2"/>
    </font>
    <font>
      <sz val="11"/>
      <color theme="3"/>
      <name val="Calibri"/>
      <family val="2"/>
    </font>
    <font>
      <b/>
      <sz val="14"/>
      <color theme="1"/>
      <name val="Calibri"/>
      <family val="2"/>
    </font>
    <font>
      <b/>
      <sz val="10"/>
      <color theme="1"/>
      <name val="Calibri"/>
      <family val="2"/>
    </font>
    <font>
      <sz val="9"/>
      <color theme="1"/>
      <name val="Calibri"/>
      <family val="2"/>
    </font>
    <font>
      <b/>
      <u val="single"/>
      <sz val="14"/>
      <color theme="10"/>
      <name val="Calibri"/>
      <family val="2"/>
    </font>
    <font>
      <sz val="18"/>
      <color theme="0"/>
      <name val="Calibri"/>
      <family val="2"/>
    </font>
    <font>
      <b/>
      <u val="single"/>
      <sz val="12"/>
      <color theme="1"/>
      <name val="Times New Roman"/>
      <family val="1"/>
    </font>
    <font>
      <i/>
      <sz val="11"/>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rgb="FFFFFF9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right/>
      <top style="medium"/>
      <bottom/>
    </border>
    <border>
      <left/>
      <right style="medium"/>
      <top style="medium"/>
      <bottom/>
    </border>
    <border>
      <left style="medium"/>
      <right/>
      <top/>
      <bottom/>
    </border>
    <border>
      <left/>
      <right style="medium"/>
      <top/>
      <bottom/>
    </border>
    <border>
      <left/>
      <right/>
      <top/>
      <bottom style="medium"/>
    </border>
    <border>
      <left/>
      <right style="medium"/>
      <top/>
      <bottom style="medium"/>
    </border>
    <border>
      <left style="medium"/>
      <right/>
      <top style="medium"/>
      <bottom/>
    </border>
    <border>
      <left style="medium"/>
      <right style="thin"/>
      <top style="thin"/>
      <bottom style="thin"/>
    </border>
    <border>
      <left style="thin"/>
      <right style="medium"/>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style="thin"/>
      <right/>
      <top style="thin"/>
      <bottom style="medium"/>
    </border>
    <border>
      <left style="medium"/>
      <right style="medium"/>
      <top style="medium"/>
      <bottom style="thin"/>
    </border>
    <border>
      <left style="medium"/>
      <right style="medium"/>
      <top style="thin"/>
      <bottom style="medium"/>
    </border>
    <border>
      <left style="medium"/>
      <right style="medium"/>
      <top/>
      <bottom style="medium"/>
    </border>
    <border>
      <left/>
      <right style="medium"/>
      <top style="thin"/>
      <bottom/>
    </border>
    <border>
      <left style="medium"/>
      <right/>
      <top style="thin"/>
      <bottom/>
    </border>
    <border>
      <left style="medium"/>
      <right style="medium"/>
      <top style="thin"/>
      <bottom style="thin"/>
    </border>
    <border>
      <left style="medium"/>
      <right/>
      <top/>
      <bottom style="thin"/>
    </border>
    <border>
      <left/>
      <right style="medium"/>
      <top/>
      <bottom style="thin"/>
    </border>
    <border>
      <left style="thin"/>
      <right style="medium"/>
      <top/>
      <bottom/>
    </border>
    <border>
      <left style="thin"/>
      <right style="medium"/>
      <top/>
      <bottom style="thin"/>
    </border>
    <border>
      <left style="medium"/>
      <right/>
      <top style="thin"/>
      <bottom style="medium"/>
    </border>
    <border>
      <left/>
      <right style="medium"/>
      <top style="thin"/>
      <bottom style="medium"/>
    </border>
    <border>
      <left/>
      <right/>
      <top style="thin"/>
      <bottom/>
    </border>
    <border>
      <left style="thin"/>
      <right/>
      <top/>
      <bottom style="medium"/>
    </border>
    <border>
      <left/>
      <right style="medium"/>
      <top style="medium"/>
      <bottom style="thin"/>
    </border>
    <border>
      <left style="medium"/>
      <right/>
      <top style="thin"/>
      <bottom style="thin"/>
    </border>
    <border>
      <left/>
      <right style="medium"/>
      <top style="thin"/>
      <bottom style="thin"/>
    </border>
    <border>
      <left style="thin"/>
      <right/>
      <top style="medium"/>
      <bottom style="medium"/>
    </border>
    <border>
      <left/>
      <right/>
      <top style="medium"/>
      <bottom style="thin"/>
    </border>
    <border>
      <left/>
      <right style="thin"/>
      <top style="medium"/>
      <bottom style="thin"/>
    </border>
    <border>
      <left style="thin"/>
      <right/>
      <top style="medium"/>
      <bottom/>
    </border>
    <border>
      <left/>
      <right/>
      <top style="thin"/>
      <bottom style="medium"/>
    </border>
    <border>
      <left/>
      <right style="thin"/>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498">
    <xf numFmtId="0" fontId="0" fillId="0" borderId="0" xfId="0" applyFont="1" applyAlignment="1">
      <alignment/>
    </xf>
    <xf numFmtId="164" fontId="84" fillId="0" borderId="10" xfId="0" applyNumberFormat="1" applyFont="1" applyBorder="1" applyAlignment="1">
      <alignment/>
    </xf>
    <xf numFmtId="0" fontId="84" fillId="0" borderId="11" xfId="0" applyFont="1" applyBorder="1" applyAlignment="1">
      <alignment/>
    </xf>
    <xf numFmtId="0" fontId="84" fillId="0" borderId="12" xfId="0" applyFont="1" applyBorder="1" applyAlignment="1">
      <alignment/>
    </xf>
    <xf numFmtId="164" fontId="0" fillId="0" borderId="13" xfId="0" applyNumberFormat="1" applyBorder="1" applyAlignment="1">
      <alignment/>
    </xf>
    <xf numFmtId="0" fontId="0" fillId="0" borderId="0" xfId="0" applyBorder="1" applyAlignment="1">
      <alignment/>
    </xf>
    <xf numFmtId="164" fontId="0" fillId="0" borderId="14" xfId="0" applyNumberFormat="1" applyBorder="1" applyAlignment="1">
      <alignment/>
    </xf>
    <xf numFmtId="165" fontId="0" fillId="0" borderId="0" xfId="0" applyNumberFormat="1" applyBorder="1" applyAlignment="1">
      <alignment/>
    </xf>
    <xf numFmtId="164" fontId="0" fillId="0" borderId="0" xfId="0" applyNumberFormat="1" applyAlignment="1">
      <alignment/>
    </xf>
    <xf numFmtId="0" fontId="0" fillId="33" borderId="0" xfId="0" applyFill="1" applyBorder="1" applyAlignment="1">
      <alignment/>
    </xf>
    <xf numFmtId="0" fontId="0" fillId="33" borderId="15" xfId="0" applyFill="1" applyBorder="1" applyAlignment="1">
      <alignment/>
    </xf>
    <xf numFmtId="0" fontId="0" fillId="33" borderId="16" xfId="0" applyFill="1" applyBorder="1" applyAlignment="1">
      <alignment/>
    </xf>
    <xf numFmtId="0" fontId="85" fillId="33" borderId="17" xfId="0" applyFont="1" applyFill="1" applyBorder="1" applyAlignment="1">
      <alignment/>
    </xf>
    <xf numFmtId="0" fontId="0" fillId="33" borderId="18" xfId="0" applyFill="1" applyBorder="1" applyAlignment="1">
      <alignment/>
    </xf>
    <xf numFmtId="0" fontId="86" fillId="33" borderId="17" xfId="0" applyFont="1" applyFill="1" applyBorder="1" applyAlignment="1">
      <alignment/>
    </xf>
    <xf numFmtId="0" fontId="85" fillId="33" borderId="17" xfId="0" applyFont="1" applyFill="1" applyBorder="1" applyAlignment="1">
      <alignment horizontal="left" indent="5"/>
    </xf>
    <xf numFmtId="0" fontId="0" fillId="33" borderId="19" xfId="0" applyFill="1" applyBorder="1" applyAlignment="1">
      <alignment/>
    </xf>
    <xf numFmtId="0" fontId="0" fillId="33" borderId="20" xfId="0" applyFill="1" applyBorder="1" applyAlignment="1">
      <alignment/>
    </xf>
    <xf numFmtId="0" fontId="0" fillId="0" borderId="0" xfId="0" applyFill="1" applyBorder="1" applyAlignment="1">
      <alignment/>
    </xf>
    <xf numFmtId="0" fontId="86" fillId="33" borderId="17" xfId="0" applyNumberFormat="1" applyFont="1" applyFill="1" applyBorder="1" applyAlignment="1">
      <alignment/>
    </xf>
    <xf numFmtId="0" fontId="0" fillId="34" borderId="0" xfId="0" applyFill="1" applyBorder="1" applyAlignment="1">
      <alignment/>
    </xf>
    <xf numFmtId="0" fontId="0" fillId="34" borderId="0" xfId="0" applyFill="1" applyAlignment="1">
      <alignment/>
    </xf>
    <xf numFmtId="164" fontId="0" fillId="0" borderId="13" xfId="0" applyNumberFormat="1" applyFill="1" applyBorder="1" applyAlignment="1">
      <alignment/>
    </xf>
    <xf numFmtId="164" fontId="0" fillId="0" borderId="14" xfId="0" applyNumberFormat="1" applyFill="1" applyBorder="1" applyAlignment="1">
      <alignment/>
    </xf>
    <xf numFmtId="0" fontId="0" fillId="0" borderId="0" xfId="0" applyFill="1" applyAlignment="1">
      <alignment/>
    </xf>
    <xf numFmtId="164" fontId="84" fillId="0" borderId="10" xfId="0" applyNumberFormat="1" applyFont="1" applyBorder="1" applyAlignment="1">
      <alignment wrapText="1"/>
    </xf>
    <xf numFmtId="0" fontId="84" fillId="0" borderId="11" xfId="0" applyFont="1" applyBorder="1" applyAlignment="1">
      <alignment wrapText="1"/>
    </xf>
    <xf numFmtId="0" fontId="84" fillId="0" borderId="12" xfId="0" applyFont="1" applyBorder="1" applyAlignment="1">
      <alignment wrapText="1"/>
    </xf>
    <xf numFmtId="0" fontId="87" fillId="33" borderId="17" xfId="0" applyFont="1" applyFill="1" applyBorder="1" applyAlignment="1">
      <alignment/>
    </xf>
    <xf numFmtId="0" fontId="85" fillId="33" borderId="0" xfId="0" applyFont="1" applyFill="1" applyBorder="1" applyAlignment="1">
      <alignment/>
    </xf>
    <xf numFmtId="0" fontId="10" fillId="33" borderId="17" xfId="0" applyFont="1" applyFill="1" applyBorder="1" applyAlignment="1">
      <alignment/>
    </xf>
    <xf numFmtId="164" fontId="0" fillId="34" borderId="13" xfId="0" applyNumberFormat="1" applyFill="1" applyBorder="1" applyAlignment="1">
      <alignment/>
    </xf>
    <xf numFmtId="164" fontId="0" fillId="34" borderId="14" xfId="0" applyNumberFormat="1" applyFill="1" applyBorder="1" applyAlignment="1">
      <alignment/>
    </xf>
    <xf numFmtId="164" fontId="0" fillId="0" borderId="0" xfId="0" applyNumberFormat="1" applyBorder="1" applyAlignment="1">
      <alignment/>
    </xf>
    <xf numFmtId="0" fontId="88" fillId="33" borderId="17" xfId="0" applyFont="1" applyFill="1" applyBorder="1" applyAlignment="1">
      <alignment/>
    </xf>
    <xf numFmtId="0" fontId="84" fillId="33" borderId="0" xfId="0" applyFont="1" applyFill="1" applyBorder="1" applyAlignment="1">
      <alignment/>
    </xf>
    <xf numFmtId="0" fontId="84" fillId="33" borderId="18" xfId="0" applyFont="1" applyFill="1" applyBorder="1" applyAlignment="1">
      <alignment/>
    </xf>
    <xf numFmtId="0" fontId="89" fillId="33" borderId="0" xfId="0" applyFont="1" applyFill="1" applyBorder="1" applyAlignment="1">
      <alignment/>
    </xf>
    <xf numFmtId="0" fontId="89" fillId="33" borderId="18" xfId="0" applyFont="1" applyFill="1" applyBorder="1" applyAlignment="1">
      <alignment/>
    </xf>
    <xf numFmtId="0" fontId="90" fillId="33" borderId="0" xfId="0" applyFont="1" applyFill="1" applyBorder="1" applyAlignment="1">
      <alignment/>
    </xf>
    <xf numFmtId="0" fontId="87" fillId="33" borderId="17" xfId="0" applyNumberFormat="1" applyFont="1" applyFill="1" applyBorder="1" applyAlignment="1">
      <alignment/>
    </xf>
    <xf numFmtId="0" fontId="25" fillId="33" borderId="17" xfId="0" applyFont="1" applyFill="1" applyBorder="1" applyAlignment="1">
      <alignment/>
    </xf>
    <xf numFmtId="0" fontId="25" fillId="33" borderId="0" xfId="0" applyFont="1" applyFill="1" applyBorder="1" applyAlignment="1">
      <alignment/>
    </xf>
    <xf numFmtId="0" fontId="25" fillId="33" borderId="0" xfId="0" applyFont="1" applyFill="1" applyBorder="1" applyAlignment="1">
      <alignment/>
    </xf>
    <xf numFmtId="0" fontId="0" fillId="33" borderId="17" xfId="0" applyFill="1" applyBorder="1" applyAlignment="1">
      <alignment/>
    </xf>
    <xf numFmtId="0" fontId="91" fillId="33" borderId="17" xfId="0" applyFont="1" applyFill="1" applyBorder="1" applyAlignment="1">
      <alignment/>
    </xf>
    <xf numFmtId="0" fontId="0" fillId="33" borderId="21" xfId="0" applyFill="1" applyBorder="1" applyAlignment="1">
      <alignment/>
    </xf>
    <xf numFmtId="44" fontId="92" fillId="0" borderId="0" xfId="44" applyFont="1" applyFill="1" applyBorder="1" applyAlignment="1" applyProtection="1">
      <alignment horizontal="left" wrapText="1"/>
      <protection/>
    </xf>
    <xf numFmtId="44" fontId="82" fillId="0" borderId="22" xfId="44" applyFont="1" applyFill="1" applyBorder="1" applyAlignment="1" applyProtection="1">
      <alignment horizontal="center"/>
      <protection/>
    </xf>
    <xf numFmtId="44" fontId="82" fillId="0" borderId="23" xfId="44" applyFont="1" applyFill="1" applyBorder="1" applyAlignment="1" applyProtection="1">
      <alignment horizontal="center"/>
      <protection/>
    </xf>
    <xf numFmtId="0" fontId="93" fillId="0" borderId="0" xfId="53" applyFont="1" applyFill="1" applyBorder="1" applyAlignment="1" applyProtection="1">
      <alignment horizontal="center" vertical="center"/>
      <protection/>
    </xf>
    <xf numFmtId="0" fontId="90" fillId="0" borderId="15" xfId="0" applyFont="1" applyBorder="1" applyAlignment="1">
      <alignment horizontal="center" vertical="center" wrapText="1"/>
    </xf>
    <xf numFmtId="0" fontId="90" fillId="0" borderId="0" xfId="0" applyFont="1" applyBorder="1" applyAlignment="1">
      <alignment horizontal="center" vertical="center" wrapText="1"/>
    </xf>
    <xf numFmtId="0" fontId="0" fillId="0" borderId="0" xfId="0" applyAlignment="1">
      <alignment/>
    </xf>
    <xf numFmtId="0" fontId="0" fillId="0" borderId="0" xfId="0" applyBorder="1" applyAlignment="1">
      <alignment/>
    </xf>
    <xf numFmtId="0" fontId="0" fillId="0" borderId="0" xfId="0" applyFill="1" applyBorder="1" applyAlignment="1">
      <alignment/>
    </xf>
    <xf numFmtId="0" fontId="76" fillId="0" borderId="0" xfId="53" applyAlignment="1" applyProtection="1">
      <alignment horizontal="center" vertical="center"/>
      <protection/>
    </xf>
    <xf numFmtId="0" fontId="82" fillId="0" borderId="0" xfId="0" applyFont="1" applyFill="1" applyBorder="1" applyAlignment="1">
      <alignment horizontal="center" vertical="center" wrapText="1"/>
    </xf>
    <xf numFmtId="0" fontId="22" fillId="0" borderId="0" xfId="0" applyFont="1" applyFill="1" applyAlignment="1">
      <alignment/>
    </xf>
    <xf numFmtId="164" fontId="82" fillId="0" borderId="0" xfId="0" applyNumberFormat="1" applyFont="1" applyBorder="1" applyAlignment="1">
      <alignment horizontal="center" vertical="center"/>
    </xf>
    <xf numFmtId="0" fontId="82" fillId="0" borderId="0" xfId="0" applyFont="1" applyFill="1" applyBorder="1" applyAlignment="1">
      <alignment vertical="center" wrapText="1"/>
    </xf>
    <xf numFmtId="0" fontId="0" fillId="0" borderId="0" xfId="0" applyAlignment="1">
      <alignment horizontal="right"/>
    </xf>
    <xf numFmtId="0" fontId="82" fillId="0" borderId="18" xfId="0" applyFont="1" applyFill="1" applyBorder="1" applyAlignment="1">
      <alignment vertical="center" wrapText="1"/>
    </xf>
    <xf numFmtId="0" fontId="90" fillId="0" borderId="0" xfId="0" applyFont="1" applyBorder="1" applyAlignment="1">
      <alignment vertical="center" wrapText="1"/>
    </xf>
    <xf numFmtId="0" fontId="90" fillId="0" borderId="19" xfId="0" applyFont="1" applyBorder="1" applyAlignment="1">
      <alignment horizontal="center" vertical="center" wrapText="1"/>
    </xf>
    <xf numFmtId="0" fontId="50" fillId="0" borderId="0" xfId="0" applyFont="1" applyFill="1" applyBorder="1" applyAlignment="1">
      <alignment vertical="center"/>
    </xf>
    <xf numFmtId="0" fontId="50" fillId="0" borderId="18" xfId="0" applyFont="1" applyFill="1" applyBorder="1" applyAlignment="1">
      <alignment vertical="center"/>
    </xf>
    <xf numFmtId="0" fontId="0" fillId="33" borderId="0" xfId="0" applyFill="1" applyAlignment="1" applyProtection="1">
      <alignment/>
      <protection/>
    </xf>
    <xf numFmtId="0" fontId="0" fillId="0" borderId="0" xfId="0" applyAlignment="1" applyProtection="1">
      <alignment/>
      <protection/>
    </xf>
    <xf numFmtId="44" fontId="0" fillId="33" borderId="0" xfId="0" applyNumberFormat="1" applyFill="1" applyAlignment="1" applyProtection="1">
      <alignment/>
      <protection/>
    </xf>
    <xf numFmtId="0" fontId="94" fillId="35" borderId="24" xfId="0" applyFont="1" applyFill="1" applyBorder="1" applyAlignment="1" applyProtection="1">
      <alignment/>
      <protection/>
    </xf>
    <xf numFmtId="0" fontId="94" fillId="35" borderId="25" xfId="0" applyFont="1" applyFill="1" applyBorder="1" applyAlignment="1" applyProtection="1">
      <alignment/>
      <protection/>
    </xf>
    <xf numFmtId="0" fontId="0" fillId="35" borderId="25" xfId="0" applyFill="1" applyBorder="1" applyAlignment="1" applyProtection="1">
      <alignment/>
      <protection/>
    </xf>
    <xf numFmtId="0" fontId="0" fillId="35" borderId="26" xfId="0" applyFill="1" applyBorder="1" applyAlignment="1" applyProtection="1">
      <alignment/>
      <protection/>
    </xf>
    <xf numFmtId="0" fontId="94" fillId="33" borderId="0" xfId="0" applyFont="1" applyFill="1" applyBorder="1" applyAlignment="1" applyProtection="1">
      <alignment/>
      <protection/>
    </xf>
    <xf numFmtId="0" fontId="22" fillId="33" borderId="0" xfId="0" applyFont="1"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pplyProtection="1">
      <alignment horizontal="center" vertical="center"/>
      <protection/>
    </xf>
    <xf numFmtId="0" fontId="22" fillId="33" borderId="0" xfId="0" applyFont="1" applyFill="1" applyBorder="1" applyAlignment="1" applyProtection="1">
      <alignment horizontal="center" vertical="center"/>
      <protection/>
    </xf>
    <xf numFmtId="0" fontId="0" fillId="0" borderId="0" xfId="0" applyAlignment="1" applyProtection="1">
      <alignment horizontal="center" vertical="center"/>
      <protection/>
    </xf>
    <xf numFmtId="0" fontId="82" fillId="33" borderId="0" xfId="0" applyFont="1" applyFill="1" applyBorder="1" applyAlignment="1" applyProtection="1">
      <alignment horizontal="center"/>
      <protection/>
    </xf>
    <xf numFmtId="0" fontId="82" fillId="33" borderId="0" xfId="0" applyFont="1" applyFill="1" applyBorder="1" applyAlignment="1" applyProtection="1">
      <alignment/>
      <protection/>
    </xf>
    <xf numFmtId="0" fontId="82" fillId="33" borderId="0" xfId="0" applyFont="1" applyFill="1" applyBorder="1" applyAlignment="1" applyProtection="1">
      <alignment horizontal="center" wrapText="1"/>
      <protection/>
    </xf>
    <xf numFmtId="49" fontId="0" fillId="33" borderId="0" xfId="0" applyNumberFormat="1" applyFill="1" applyAlignment="1" applyProtection="1">
      <alignment horizontal="right"/>
      <protection/>
    </xf>
    <xf numFmtId="44" fontId="0" fillId="0" borderId="27" xfId="44" applyFont="1" applyFill="1" applyBorder="1" applyAlignment="1" applyProtection="1">
      <alignment/>
      <protection/>
    </xf>
    <xf numFmtId="0" fontId="82" fillId="33" borderId="0" xfId="0" applyFont="1" applyFill="1" applyAlignment="1" applyProtection="1">
      <alignment/>
      <protection/>
    </xf>
    <xf numFmtId="166" fontId="82" fillId="0" borderId="28" xfId="0" applyNumberFormat="1" applyFont="1" applyFill="1" applyBorder="1" applyAlignment="1" applyProtection="1">
      <alignment/>
      <protection/>
    </xf>
    <xf numFmtId="0" fontId="82" fillId="0" borderId="29" xfId="0" applyFont="1" applyFill="1" applyBorder="1" applyAlignment="1" applyProtection="1">
      <alignment/>
      <protection/>
    </xf>
    <xf numFmtId="44" fontId="82" fillId="0" borderId="29" xfId="44" applyFont="1" applyFill="1" applyBorder="1" applyAlignment="1" applyProtection="1">
      <alignment/>
      <protection/>
    </xf>
    <xf numFmtId="167" fontId="82" fillId="0" borderId="30" xfId="44" applyNumberFormat="1" applyFont="1" applyFill="1" applyBorder="1" applyAlignment="1" applyProtection="1">
      <alignment/>
      <protection/>
    </xf>
    <xf numFmtId="167" fontId="82" fillId="33" borderId="0" xfId="44" applyNumberFormat="1" applyFont="1" applyFill="1" applyBorder="1" applyAlignment="1" applyProtection="1">
      <alignment/>
      <protection/>
    </xf>
    <xf numFmtId="168" fontId="82" fillId="33" borderId="0" xfId="44" applyNumberFormat="1" applyFont="1" applyFill="1" applyBorder="1" applyAlignment="1" applyProtection="1">
      <alignment/>
      <protection/>
    </xf>
    <xf numFmtId="166" fontId="82" fillId="33" borderId="0" xfId="0" applyNumberFormat="1" applyFont="1" applyFill="1" applyBorder="1" applyAlignment="1" applyProtection="1">
      <alignment/>
      <protection/>
    </xf>
    <xf numFmtId="0" fontId="82" fillId="33" borderId="0" xfId="0" applyFont="1" applyFill="1" applyBorder="1" applyAlignment="1" applyProtection="1">
      <alignment/>
      <protection/>
    </xf>
    <xf numFmtId="44" fontId="82" fillId="33" borderId="0" xfId="44" applyFont="1" applyFill="1" applyBorder="1" applyAlignment="1" applyProtection="1">
      <alignment/>
      <protection/>
    </xf>
    <xf numFmtId="0" fontId="95" fillId="33" borderId="0" xfId="0" applyFont="1" applyFill="1" applyAlignment="1" applyProtection="1">
      <alignment horizontal="center"/>
      <protection/>
    </xf>
    <xf numFmtId="166" fontId="0" fillId="33" borderId="0" xfId="0" applyNumberFormat="1" applyFill="1" applyAlignment="1" applyProtection="1">
      <alignment/>
      <protection/>
    </xf>
    <xf numFmtId="44" fontId="90" fillId="33" borderId="0" xfId="44" applyFont="1" applyFill="1" applyBorder="1" applyAlignment="1" applyProtection="1">
      <alignment/>
      <protection/>
    </xf>
    <xf numFmtId="2" fontId="0" fillId="33" borderId="0" xfId="0" applyNumberFormat="1" applyFill="1" applyAlignment="1" applyProtection="1">
      <alignment/>
      <protection/>
    </xf>
    <xf numFmtId="0" fontId="0" fillId="0" borderId="0" xfId="0" applyFill="1" applyAlignment="1" applyProtection="1">
      <alignment/>
      <protection/>
    </xf>
    <xf numFmtId="0" fontId="94" fillId="35" borderId="0" xfId="0" applyFont="1" applyFill="1" applyAlignment="1" applyProtection="1">
      <alignment/>
      <protection/>
    </xf>
    <xf numFmtId="0" fontId="0" fillId="35" borderId="0" xfId="0" applyFill="1" applyAlignment="1" applyProtection="1">
      <alignment/>
      <protection/>
    </xf>
    <xf numFmtId="0" fontId="0" fillId="35" borderId="17" xfId="0" applyFill="1" applyBorder="1" applyAlignment="1" applyProtection="1">
      <alignment/>
      <protection/>
    </xf>
    <xf numFmtId="0" fontId="0" fillId="35" borderId="18" xfId="0" applyFill="1" applyBorder="1" applyAlignment="1" applyProtection="1">
      <alignment/>
      <protection/>
    </xf>
    <xf numFmtId="0" fontId="66" fillId="35" borderId="17" xfId="0" applyFont="1" applyFill="1" applyBorder="1" applyAlignment="1" applyProtection="1">
      <alignment horizontal="right"/>
      <protection/>
    </xf>
    <xf numFmtId="44" fontId="0" fillId="0" borderId="27" xfId="44" applyNumberFormat="1" applyFont="1" applyFill="1" applyBorder="1" applyAlignment="1" applyProtection="1">
      <alignment/>
      <protection/>
    </xf>
    <xf numFmtId="0" fontId="69" fillId="35" borderId="17" xfId="0" applyFont="1" applyFill="1" applyBorder="1" applyAlignment="1" applyProtection="1">
      <alignment horizontal="right"/>
      <protection/>
    </xf>
    <xf numFmtId="166" fontId="82" fillId="0" borderId="31" xfId="0" applyNumberFormat="1" applyFont="1" applyFill="1" applyBorder="1" applyAlignment="1" applyProtection="1">
      <alignment/>
      <protection/>
    </xf>
    <xf numFmtId="0" fontId="82" fillId="0" borderId="32" xfId="0" applyFont="1" applyFill="1" applyBorder="1" applyAlignment="1" applyProtection="1">
      <alignment/>
      <protection/>
    </xf>
    <xf numFmtId="44" fontId="82" fillId="0" borderId="32" xfId="44" applyFont="1" applyFill="1" applyBorder="1" applyAlignment="1" applyProtection="1">
      <alignment/>
      <protection/>
    </xf>
    <xf numFmtId="167" fontId="82" fillId="0" borderId="33" xfId="44" applyNumberFormat="1" applyFont="1" applyFill="1" applyBorder="1" applyAlignment="1" applyProtection="1">
      <alignment/>
      <protection/>
    </xf>
    <xf numFmtId="0" fontId="0" fillId="35" borderId="34" xfId="0" applyFill="1" applyBorder="1" applyAlignment="1" applyProtection="1">
      <alignment/>
      <protection/>
    </xf>
    <xf numFmtId="0" fontId="0" fillId="35" borderId="19" xfId="0" applyFill="1" applyBorder="1" applyAlignment="1" applyProtection="1">
      <alignment/>
      <protection/>
    </xf>
    <xf numFmtId="44" fontId="0" fillId="35" borderId="19" xfId="0" applyNumberFormat="1" applyFill="1" applyBorder="1" applyAlignment="1" applyProtection="1">
      <alignment/>
      <protection/>
    </xf>
    <xf numFmtId="0" fontId="0" fillId="35" borderId="20" xfId="0" applyFill="1" applyBorder="1" applyAlignment="1" applyProtection="1">
      <alignment/>
      <protection/>
    </xf>
    <xf numFmtId="44" fontId="8" fillId="35" borderId="19" xfId="44" applyFont="1" applyFill="1" applyBorder="1" applyAlignment="1" applyProtection="1">
      <alignment/>
      <protection/>
    </xf>
    <xf numFmtId="0" fontId="0" fillId="33" borderId="0" xfId="0" applyFill="1" applyAlignment="1" applyProtection="1">
      <alignment vertical="top"/>
      <protection/>
    </xf>
    <xf numFmtId="0" fontId="94" fillId="35" borderId="21" xfId="0" applyFont="1" applyFill="1" applyBorder="1" applyAlignment="1" applyProtection="1">
      <alignment/>
      <protection/>
    </xf>
    <xf numFmtId="0" fontId="22" fillId="33" borderId="0" xfId="0" applyFont="1" applyFill="1" applyBorder="1" applyAlignment="1" applyProtection="1">
      <alignment wrapText="1"/>
      <protection/>
    </xf>
    <xf numFmtId="0" fontId="76" fillId="0" borderId="0" xfId="53" applyFill="1" applyBorder="1" applyAlignment="1" applyProtection="1">
      <alignment horizontal="center" vertical="center"/>
      <protection locked="0"/>
    </xf>
    <xf numFmtId="0" fontId="94" fillId="0" borderId="0" xfId="0" applyFont="1" applyFill="1" applyBorder="1" applyAlignment="1" applyProtection="1">
      <alignment/>
      <protection/>
    </xf>
    <xf numFmtId="0" fontId="0" fillId="33" borderId="0" xfId="0" applyFill="1" applyAlignment="1" applyProtection="1">
      <alignment wrapText="1"/>
      <protection/>
    </xf>
    <xf numFmtId="44" fontId="0" fillId="33" borderId="0" xfId="0" applyNumberFormat="1" applyFill="1" applyBorder="1" applyAlignment="1" applyProtection="1">
      <alignment horizontal="center" wrapText="1"/>
      <protection/>
    </xf>
    <xf numFmtId="49" fontId="96" fillId="33" borderId="0" xfId="44" applyNumberFormat="1" applyFont="1" applyFill="1" applyBorder="1" applyAlignment="1" applyProtection="1">
      <alignment horizontal="left" vertical="top" wrapText="1"/>
      <protection/>
    </xf>
    <xf numFmtId="0" fontId="96" fillId="33" borderId="0" xfId="44" applyNumberFormat="1" applyFont="1" applyFill="1" applyBorder="1" applyAlignment="1" applyProtection="1">
      <alignment horizontal="left" vertical="top" wrapText="1"/>
      <protection/>
    </xf>
    <xf numFmtId="43" fontId="0" fillId="0" borderId="0" xfId="0" applyNumberFormat="1" applyAlignment="1" applyProtection="1">
      <alignment/>
      <protection/>
    </xf>
    <xf numFmtId="43" fontId="0" fillId="33" borderId="0" xfId="0" applyNumberFormat="1" applyFill="1" applyAlignment="1" applyProtection="1">
      <alignment/>
      <protection/>
    </xf>
    <xf numFmtId="49" fontId="96" fillId="33" borderId="0" xfId="44" applyNumberFormat="1" applyFont="1" applyFill="1" applyBorder="1" applyAlignment="1" applyProtection="1">
      <alignment wrapText="1"/>
      <protection/>
    </xf>
    <xf numFmtId="169" fontId="0" fillId="33" borderId="0" xfId="0" applyNumberFormat="1" applyFill="1" applyAlignment="1" applyProtection="1">
      <alignment/>
      <protection/>
    </xf>
    <xf numFmtId="49" fontId="90" fillId="33" borderId="0" xfId="44" applyNumberFormat="1" applyFont="1" applyFill="1" applyBorder="1" applyAlignment="1" applyProtection="1">
      <alignment/>
      <protection/>
    </xf>
    <xf numFmtId="44" fontId="0" fillId="0" borderId="0" xfId="0" applyNumberFormat="1" applyAlignment="1" applyProtection="1">
      <alignment/>
      <protection/>
    </xf>
    <xf numFmtId="49" fontId="96" fillId="33" borderId="0" xfId="44" applyNumberFormat="1" applyFont="1" applyFill="1" applyBorder="1" applyAlignment="1" applyProtection="1">
      <alignment vertical="top" wrapText="1"/>
      <protection/>
    </xf>
    <xf numFmtId="44" fontId="0" fillId="0" borderId="27" xfId="44" applyFont="1" applyBorder="1" applyAlignment="1" applyProtection="1">
      <alignment/>
      <protection/>
    </xf>
    <xf numFmtId="0" fontId="82" fillId="0" borderId="23" xfId="0" applyFont="1" applyBorder="1" applyAlignment="1" applyProtection="1">
      <alignment horizontal="center" wrapText="1"/>
      <protection/>
    </xf>
    <xf numFmtId="0" fontId="0" fillId="0" borderId="23" xfId="0" applyBorder="1" applyAlignment="1" applyProtection="1">
      <alignment/>
      <protection/>
    </xf>
    <xf numFmtId="0" fontId="82" fillId="33" borderId="0" xfId="0" applyFont="1" applyFill="1" applyBorder="1" applyAlignment="1" applyProtection="1">
      <alignment wrapText="1"/>
      <protection/>
    </xf>
    <xf numFmtId="166" fontId="82" fillId="0" borderId="31" xfId="0" applyNumberFormat="1" applyFont="1" applyBorder="1" applyAlignment="1" applyProtection="1">
      <alignment/>
      <protection/>
    </xf>
    <xf numFmtId="0" fontId="82" fillId="0" borderId="32" xfId="0" applyFont="1" applyBorder="1" applyAlignment="1" applyProtection="1">
      <alignment/>
      <protection/>
    </xf>
    <xf numFmtId="0" fontId="22" fillId="0" borderId="0" xfId="0" applyFont="1" applyAlignment="1">
      <alignment/>
    </xf>
    <xf numFmtId="0" fontId="22" fillId="33" borderId="0" xfId="0" applyFont="1" applyFill="1" applyBorder="1" applyAlignment="1" applyProtection="1">
      <alignment horizontal="center" wrapText="1"/>
      <protection/>
    </xf>
    <xf numFmtId="0" fontId="82" fillId="8" borderId="35" xfId="0" applyFont="1" applyFill="1" applyBorder="1" applyAlignment="1" applyProtection="1">
      <alignment horizontal="center" vertical="center" wrapText="1"/>
      <protection/>
    </xf>
    <xf numFmtId="0" fontId="82" fillId="8" borderId="36" xfId="0" applyFont="1" applyFill="1" applyBorder="1" applyAlignment="1" applyProtection="1">
      <alignment horizontal="center" vertical="center" wrapText="1"/>
      <protection/>
    </xf>
    <xf numFmtId="0" fontId="82" fillId="8" borderId="37" xfId="0" applyFont="1" applyFill="1" applyBorder="1" applyAlignment="1" applyProtection="1">
      <alignment horizontal="center" wrapText="1"/>
      <protection/>
    </xf>
    <xf numFmtId="166" fontId="0" fillId="13" borderId="22" xfId="42" applyNumberFormat="1" applyFont="1" applyFill="1" applyBorder="1" applyAlignment="1" applyProtection="1">
      <alignment/>
      <protection locked="0"/>
    </xf>
    <xf numFmtId="44" fontId="0" fillId="13" borderId="27" xfId="44" applyFont="1" applyFill="1" applyBorder="1" applyAlignment="1" applyProtection="1">
      <alignment/>
      <protection locked="0"/>
    </xf>
    <xf numFmtId="0" fontId="82" fillId="8" borderId="38" xfId="0" applyFont="1" applyFill="1" applyBorder="1" applyAlignment="1" applyProtection="1">
      <alignment horizontal="center" wrapText="1"/>
      <protection/>
    </xf>
    <xf numFmtId="0" fontId="82" fillId="8" borderId="35" xfId="0" applyFont="1" applyFill="1" applyBorder="1" applyAlignment="1" applyProtection="1">
      <alignment horizontal="center" wrapText="1"/>
      <protection/>
    </xf>
    <xf numFmtId="0" fontId="82" fillId="8" borderId="36" xfId="0" applyFont="1" applyFill="1" applyBorder="1" applyAlignment="1" applyProtection="1">
      <alignment horizontal="center" wrapText="1"/>
      <protection/>
    </xf>
    <xf numFmtId="0" fontId="82" fillId="36" borderId="35" xfId="0" applyFont="1" applyFill="1" applyBorder="1" applyAlignment="1" applyProtection="1">
      <alignment horizontal="center" vertical="center" wrapText="1"/>
      <protection/>
    </xf>
    <xf numFmtId="0" fontId="82" fillId="36" borderId="36" xfId="0" applyFont="1" applyFill="1" applyBorder="1" applyAlignment="1" applyProtection="1">
      <alignment horizontal="center" vertical="center" wrapText="1"/>
      <protection/>
    </xf>
    <xf numFmtId="0" fontId="82" fillId="36" borderId="37" xfId="0" applyFont="1" applyFill="1" applyBorder="1" applyAlignment="1" applyProtection="1">
      <alignment horizontal="center" wrapText="1"/>
      <protection/>
    </xf>
    <xf numFmtId="0" fontId="16" fillId="0" borderId="0" xfId="44" applyNumberFormat="1" applyFont="1" applyFill="1" applyBorder="1" applyAlignment="1" applyProtection="1">
      <alignment horizontal="center" vertical="center" wrapText="1"/>
      <protection/>
    </xf>
    <xf numFmtId="0" fontId="53" fillId="0" borderId="0" xfId="0" applyFont="1" applyFill="1" applyBorder="1" applyAlignment="1" applyProtection="1">
      <alignment vertical="center"/>
      <protection/>
    </xf>
    <xf numFmtId="44" fontId="82" fillId="0" borderId="0" xfId="44" applyFont="1" applyFill="1" applyBorder="1" applyAlignment="1" applyProtection="1">
      <alignment horizontal="center"/>
      <protection/>
    </xf>
    <xf numFmtId="44" fontId="82" fillId="0" borderId="39" xfId="44" applyFont="1" applyBorder="1" applyAlignment="1" applyProtection="1">
      <alignment/>
      <protection/>
    </xf>
    <xf numFmtId="0" fontId="0" fillId="0" borderId="30" xfId="0" applyBorder="1" applyAlignment="1" applyProtection="1">
      <alignment/>
      <protection/>
    </xf>
    <xf numFmtId="167" fontId="82" fillId="33" borderId="25" xfId="44" applyNumberFormat="1" applyFont="1" applyFill="1" applyBorder="1" applyAlignment="1" applyProtection="1">
      <alignment/>
      <protection/>
    </xf>
    <xf numFmtId="167" fontId="82" fillId="0" borderId="26" xfId="44" applyNumberFormat="1" applyFont="1" applyFill="1" applyBorder="1" applyAlignment="1" applyProtection="1">
      <alignment horizontal="center"/>
      <protection/>
    </xf>
    <xf numFmtId="167" fontId="82" fillId="0" borderId="24" xfId="44" applyNumberFormat="1" applyFont="1" applyFill="1" applyBorder="1" applyAlignment="1" applyProtection="1">
      <alignment/>
      <protection/>
    </xf>
    <xf numFmtId="44" fontId="82" fillId="8" borderId="35" xfId="44" applyFont="1" applyFill="1" applyBorder="1" applyAlignment="1" applyProtection="1">
      <alignment horizontal="center" wrapText="1"/>
      <protection/>
    </xf>
    <xf numFmtId="44" fontId="82" fillId="8" borderId="37" xfId="0" applyNumberFormat="1" applyFont="1" applyFill="1" applyBorder="1" applyAlignment="1" applyProtection="1">
      <alignment horizontal="center" wrapText="1"/>
      <protection/>
    </xf>
    <xf numFmtId="44" fontId="0" fillId="33" borderId="22" xfId="44" applyFont="1" applyFill="1" applyBorder="1" applyAlignment="1" applyProtection="1">
      <alignment horizontal="center"/>
      <protection/>
    </xf>
    <xf numFmtId="44" fontId="0" fillId="33" borderId="23" xfId="44" applyFont="1" applyFill="1" applyBorder="1" applyAlignment="1" applyProtection="1">
      <alignment horizontal="center" wrapText="1"/>
      <protection/>
    </xf>
    <xf numFmtId="49" fontId="8" fillId="37" borderId="35" xfId="44" applyNumberFormat="1" applyFont="1" applyFill="1" applyBorder="1" applyAlignment="1" applyProtection="1">
      <alignment horizontal="center" vertical="top" wrapText="1"/>
      <protection/>
    </xf>
    <xf numFmtId="0" fontId="8" fillId="37" borderId="37" xfId="0" applyFont="1" applyFill="1" applyBorder="1" applyAlignment="1" applyProtection="1">
      <alignment horizontal="center" wrapText="1"/>
      <protection/>
    </xf>
    <xf numFmtId="44" fontId="0" fillId="33" borderId="31" xfId="44" applyFont="1" applyFill="1" applyBorder="1" applyAlignment="1" applyProtection="1">
      <alignment horizontal="center"/>
      <protection/>
    </xf>
    <xf numFmtId="44" fontId="0" fillId="33" borderId="33" xfId="44" applyFont="1" applyFill="1" applyBorder="1" applyAlignment="1" applyProtection="1">
      <alignment horizontal="center" wrapText="1"/>
      <protection/>
    </xf>
    <xf numFmtId="44" fontId="8" fillId="36" borderId="40" xfId="0" applyNumberFormat="1" applyFont="1" applyFill="1" applyBorder="1" applyAlignment="1" applyProtection="1">
      <alignment horizontal="center" wrapText="1"/>
      <protection/>
    </xf>
    <xf numFmtId="0" fontId="8" fillId="37" borderId="40" xfId="0" applyFont="1" applyFill="1" applyBorder="1" applyAlignment="1" applyProtection="1">
      <alignment horizontal="center" wrapText="1"/>
      <protection/>
    </xf>
    <xf numFmtId="44" fontId="0" fillId="13" borderId="41" xfId="44" applyFont="1" applyFill="1" applyBorder="1" applyAlignment="1" applyProtection="1">
      <alignment horizontal="center"/>
      <protection locked="0"/>
    </xf>
    <xf numFmtId="44" fontId="0" fillId="33" borderId="41" xfId="44" applyFont="1" applyFill="1" applyBorder="1" applyAlignment="1" applyProtection="1">
      <alignment horizontal="center" wrapText="1"/>
      <protection/>
    </xf>
    <xf numFmtId="44" fontId="0" fillId="33" borderId="42" xfId="44" applyFont="1" applyFill="1" applyBorder="1" applyAlignment="1" applyProtection="1">
      <alignment horizontal="center" wrapText="1"/>
      <protection/>
    </xf>
    <xf numFmtId="0" fontId="82" fillId="10" borderId="40" xfId="0" applyFont="1" applyFill="1" applyBorder="1" applyAlignment="1" applyProtection="1">
      <alignment horizontal="center" wrapText="1"/>
      <protection/>
    </xf>
    <xf numFmtId="0" fontId="17" fillId="0" borderId="0" xfId="0" applyFont="1" applyFill="1" applyBorder="1" applyAlignment="1" applyProtection="1">
      <alignment/>
      <protection/>
    </xf>
    <xf numFmtId="0" fontId="85" fillId="33" borderId="17" xfId="0" applyFont="1" applyFill="1" applyBorder="1" applyAlignment="1">
      <alignment horizontal="center"/>
    </xf>
    <xf numFmtId="0" fontId="97" fillId="33" borderId="0" xfId="53" applyFont="1" applyFill="1" applyBorder="1" applyAlignment="1" applyProtection="1">
      <alignment horizontal="left"/>
      <protection/>
    </xf>
    <xf numFmtId="0" fontId="76" fillId="33" borderId="0" xfId="53" applyFill="1" applyBorder="1" applyAlignment="1" applyProtection="1">
      <alignment horizontal="left"/>
      <protection/>
    </xf>
    <xf numFmtId="0" fontId="85" fillId="13" borderId="17" xfId="0" applyFont="1" applyFill="1" applyBorder="1" applyAlignment="1">
      <alignment/>
    </xf>
    <xf numFmtId="0" fontId="0" fillId="13" borderId="0" xfId="0" applyFill="1" applyBorder="1" applyAlignment="1">
      <alignment/>
    </xf>
    <xf numFmtId="0" fontId="0" fillId="13" borderId="18" xfId="0" applyFill="1" applyBorder="1" applyAlignment="1">
      <alignment/>
    </xf>
    <xf numFmtId="0" fontId="85" fillId="33" borderId="17" xfId="0" applyFont="1" applyFill="1" applyBorder="1" applyAlignment="1">
      <alignment horizontal="center" wrapText="1"/>
    </xf>
    <xf numFmtId="0" fontId="82" fillId="13" borderId="0" xfId="0" applyFont="1" applyFill="1" applyBorder="1" applyAlignment="1">
      <alignment vertical="center" wrapText="1"/>
    </xf>
    <xf numFmtId="0" fontId="82" fillId="13" borderId="0" xfId="0" applyFont="1" applyFill="1" applyBorder="1" applyAlignment="1" applyProtection="1">
      <alignment horizontal="center" vertical="center" wrapText="1"/>
      <protection locked="0"/>
    </xf>
    <xf numFmtId="0" fontId="82" fillId="13" borderId="0" xfId="0" applyFont="1" applyFill="1" applyBorder="1" applyAlignment="1">
      <alignment horizontal="center" vertical="center" wrapText="1"/>
    </xf>
    <xf numFmtId="0" fontId="85" fillId="33" borderId="34" xfId="0" applyFont="1" applyFill="1" applyBorder="1" applyAlignment="1">
      <alignment horizontal="left" indent="5"/>
    </xf>
    <xf numFmtId="0" fontId="25" fillId="13" borderId="17" xfId="0" applyFont="1" applyFill="1" applyBorder="1" applyAlignment="1">
      <alignment/>
    </xf>
    <xf numFmtId="0" fontId="98" fillId="33" borderId="17" xfId="0" applyFont="1" applyFill="1" applyBorder="1" applyAlignment="1">
      <alignment/>
    </xf>
    <xf numFmtId="0" fontId="0" fillId="0" borderId="0" xfId="0" applyFill="1" applyBorder="1" applyAlignment="1">
      <alignment horizontal="center" vertical="center" wrapText="1"/>
    </xf>
    <xf numFmtId="0" fontId="0" fillId="0" borderId="18" xfId="0" applyFill="1" applyBorder="1" applyAlignment="1">
      <alignment horizontal="center" vertical="center" wrapText="1"/>
    </xf>
    <xf numFmtId="0" fontId="76" fillId="33" borderId="0" xfId="53" applyFill="1" applyAlignment="1" applyProtection="1">
      <alignment horizontal="center"/>
      <protection/>
    </xf>
    <xf numFmtId="0" fontId="0" fillId="0" borderId="17" xfId="0" applyFill="1" applyBorder="1" applyAlignment="1">
      <alignment horizontal="center" vertical="center" wrapText="1"/>
    </xf>
    <xf numFmtId="0" fontId="82" fillId="33" borderId="19" xfId="0" applyFont="1" applyFill="1" applyBorder="1" applyAlignment="1">
      <alignment/>
    </xf>
    <xf numFmtId="0" fontId="85" fillId="33" borderId="21" xfId="0" applyFont="1" applyFill="1" applyBorder="1" applyAlignment="1">
      <alignment/>
    </xf>
    <xf numFmtId="0" fontId="90" fillId="33" borderId="17" xfId="0" applyFont="1" applyFill="1" applyBorder="1" applyAlignment="1">
      <alignment/>
    </xf>
    <xf numFmtId="0" fontId="25" fillId="13" borderId="17" xfId="0" applyFont="1" applyFill="1" applyBorder="1" applyAlignment="1">
      <alignment horizontal="left" wrapText="1"/>
    </xf>
    <xf numFmtId="0" fontId="25" fillId="13" borderId="0" xfId="0" applyFont="1" applyFill="1" applyBorder="1" applyAlignment="1">
      <alignment horizontal="left" wrapText="1"/>
    </xf>
    <xf numFmtId="0" fontId="25" fillId="13" borderId="18" xfId="0" applyFont="1" applyFill="1" applyBorder="1" applyAlignment="1">
      <alignment horizontal="left" wrapText="1"/>
    </xf>
    <xf numFmtId="0" fontId="91" fillId="33" borderId="17" xfId="0" applyFont="1" applyFill="1" applyBorder="1" applyAlignment="1">
      <alignment horizontal="center" wrapText="1"/>
    </xf>
    <xf numFmtId="0" fontId="91" fillId="33" borderId="0" xfId="0" applyFont="1" applyFill="1" applyBorder="1" applyAlignment="1">
      <alignment horizontal="center" wrapText="1"/>
    </xf>
    <xf numFmtId="0" fontId="91" fillId="33" borderId="18" xfId="0" applyFont="1" applyFill="1" applyBorder="1" applyAlignment="1">
      <alignment horizontal="center" wrapText="1"/>
    </xf>
    <xf numFmtId="0" fontId="85" fillId="33" borderId="17" xfId="0" applyFont="1" applyFill="1" applyBorder="1" applyAlignment="1">
      <alignment horizontal="center"/>
    </xf>
    <xf numFmtId="0" fontId="10" fillId="33" borderId="21" xfId="0" applyFont="1" applyFill="1" applyBorder="1" applyAlignment="1">
      <alignment/>
    </xf>
    <xf numFmtId="0" fontId="90" fillId="33" borderId="15" xfId="0" applyFont="1" applyFill="1" applyBorder="1" applyAlignment="1">
      <alignment/>
    </xf>
    <xf numFmtId="0" fontId="22" fillId="0" borderId="0" xfId="0" applyFont="1" applyAlignment="1" applyProtection="1">
      <alignment/>
      <protection locked="0"/>
    </xf>
    <xf numFmtId="0" fontId="99" fillId="0" borderId="0" xfId="0" applyFont="1" applyAlignment="1" applyProtection="1">
      <alignment horizontal="left" vertical="top" wrapText="1"/>
      <protection/>
    </xf>
    <xf numFmtId="0" fontId="76" fillId="33" borderId="0" xfId="53" applyFill="1" applyBorder="1" applyAlignment="1" applyProtection="1">
      <alignment horizontal="center" vertical="top"/>
      <protection/>
    </xf>
    <xf numFmtId="0" fontId="10" fillId="37" borderId="22" xfId="0" applyFont="1" applyFill="1" applyBorder="1" applyAlignment="1" applyProtection="1">
      <alignment horizontal="center" wrapText="1"/>
      <protection/>
    </xf>
    <xf numFmtId="44" fontId="86" fillId="0" borderId="31" xfId="44" applyFont="1" applyFill="1" applyBorder="1" applyAlignment="1" applyProtection="1">
      <alignment horizontal="center"/>
      <protection/>
    </xf>
    <xf numFmtId="44" fontId="86" fillId="38" borderId="41" xfId="44" applyFont="1" applyFill="1" applyBorder="1" applyAlignment="1" applyProtection="1">
      <alignment horizontal="center"/>
      <protection/>
    </xf>
    <xf numFmtId="0" fontId="10" fillId="37" borderId="22" xfId="0" applyFont="1" applyFill="1" applyBorder="1" applyAlignment="1" applyProtection="1">
      <alignment horizontal="center" vertical="center" wrapText="1"/>
      <protection/>
    </xf>
    <xf numFmtId="0" fontId="10" fillId="37" borderId="23" xfId="0" applyFont="1" applyFill="1" applyBorder="1" applyAlignment="1" applyProtection="1">
      <alignment horizontal="center" vertical="center" wrapText="1"/>
      <protection/>
    </xf>
    <xf numFmtId="0" fontId="99" fillId="0" borderId="0" xfId="0" applyFont="1" applyAlignment="1" applyProtection="1">
      <alignment horizontal="left" vertical="top" wrapText="1"/>
      <protection/>
    </xf>
    <xf numFmtId="44" fontId="0" fillId="0" borderId="43" xfId="44" applyFont="1" applyFill="1" applyBorder="1" applyAlignment="1" applyProtection="1">
      <alignment horizontal="center"/>
      <protection locked="0"/>
    </xf>
    <xf numFmtId="0" fontId="0" fillId="33" borderId="44" xfId="0" applyFill="1" applyBorder="1" applyAlignment="1" applyProtection="1">
      <alignment/>
      <protection/>
    </xf>
    <xf numFmtId="0" fontId="82" fillId="8" borderId="22" xfId="0" applyFont="1" applyFill="1" applyBorder="1" applyAlignment="1" applyProtection="1">
      <alignment horizontal="center" vertical="center" wrapText="1"/>
      <protection/>
    </xf>
    <xf numFmtId="44" fontId="82" fillId="8" borderId="27" xfId="44" applyFont="1" applyFill="1" applyBorder="1" applyAlignment="1" applyProtection="1">
      <alignment horizontal="center" vertical="center" wrapText="1"/>
      <protection/>
    </xf>
    <xf numFmtId="44" fontId="82" fillId="8" borderId="27" xfId="0" applyNumberFormat="1" applyFont="1" applyFill="1" applyBorder="1" applyAlignment="1" applyProtection="1">
      <alignment horizontal="center" vertical="center" wrapText="1"/>
      <protection/>
    </xf>
    <xf numFmtId="49" fontId="8" fillId="37" borderId="27" xfId="44" applyNumberFormat="1" applyFont="1" applyFill="1" applyBorder="1" applyAlignment="1" applyProtection="1">
      <alignment horizontal="center" vertical="center" wrapText="1"/>
      <protection/>
    </xf>
    <xf numFmtId="0" fontId="8" fillId="37" borderId="23" xfId="0" applyFont="1" applyFill="1" applyBorder="1" applyAlignment="1" applyProtection="1">
      <alignment horizontal="center" vertical="center" wrapText="1"/>
      <protection/>
    </xf>
    <xf numFmtId="44" fontId="0" fillId="33" borderId="27" xfId="44" applyFont="1" applyFill="1" applyBorder="1" applyAlignment="1" applyProtection="1">
      <alignment horizontal="center"/>
      <protection/>
    </xf>
    <xf numFmtId="44" fontId="0" fillId="33" borderId="27" xfId="44" applyFont="1" applyFill="1" applyBorder="1" applyAlignment="1" applyProtection="1">
      <alignment horizontal="center" wrapText="1"/>
      <protection/>
    </xf>
    <xf numFmtId="44" fontId="8" fillId="36" borderId="35" xfId="0" applyNumberFormat="1" applyFont="1" applyFill="1" applyBorder="1" applyAlignment="1" applyProtection="1">
      <alignment horizontal="center" vertical="center" wrapText="1"/>
      <protection/>
    </xf>
    <xf numFmtId="0" fontId="8" fillId="37" borderId="36" xfId="0" applyFont="1" applyFill="1" applyBorder="1" applyAlignment="1" applyProtection="1">
      <alignment horizontal="center" vertical="center" wrapText="1"/>
      <protection/>
    </xf>
    <xf numFmtId="0" fontId="82" fillId="10" borderId="36" xfId="0" applyFont="1" applyFill="1" applyBorder="1" applyAlignment="1" applyProtection="1">
      <alignment horizontal="center" vertical="center" wrapText="1"/>
      <protection/>
    </xf>
    <xf numFmtId="0" fontId="82" fillId="10" borderId="37" xfId="0" applyFont="1" applyFill="1" applyBorder="1" applyAlignment="1" applyProtection="1">
      <alignment horizontal="center" vertical="center" wrapText="1"/>
      <protection/>
    </xf>
    <xf numFmtId="44" fontId="0" fillId="13" borderId="31" xfId="44" applyFont="1" applyFill="1" applyBorder="1" applyAlignment="1" applyProtection="1">
      <alignment horizontal="center"/>
      <protection locked="0"/>
    </xf>
    <xf numFmtId="44" fontId="0" fillId="33" borderId="32" xfId="44" applyFont="1" applyFill="1" applyBorder="1" applyAlignment="1" applyProtection="1">
      <alignment horizontal="center" wrapText="1"/>
      <protection/>
    </xf>
    <xf numFmtId="0" fontId="96" fillId="33" borderId="0" xfId="44" applyNumberFormat="1" applyFont="1" applyFill="1" applyBorder="1" applyAlignment="1" applyProtection="1">
      <alignment vertical="top" wrapText="1"/>
      <protection/>
    </xf>
    <xf numFmtId="44" fontId="82" fillId="0" borderId="23" xfId="44" applyFont="1" applyFill="1" applyBorder="1" applyAlignment="1" applyProtection="1">
      <alignment/>
      <protection/>
    </xf>
    <xf numFmtId="0" fontId="10" fillId="38" borderId="45" xfId="0" applyFont="1" applyFill="1" applyBorder="1" applyAlignment="1" applyProtection="1">
      <alignment horizontal="center" wrapText="1"/>
      <protection/>
    </xf>
    <xf numFmtId="0" fontId="100" fillId="0" borderId="0" xfId="0" applyFont="1" applyAlignment="1">
      <alignment/>
    </xf>
    <xf numFmtId="166" fontId="0" fillId="13" borderId="22" xfId="0" applyNumberFormat="1" applyFill="1" applyBorder="1" applyAlignment="1" applyProtection="1">
      <alignment horizontal="center"/>
      <protection locked="0"/>
    </xf>
    <xf numFmtId="0" fontId="76" fillId="33" borderId="41" xfId="53" applyFill="1" applyBorder="1" applyAlignment="1" applyProtection="1">
      <alignment horizontal="center" vertical="center" wrapText="1"/>
      <protection/>
    </xf>
    <xf numFmtId="0" fontId="10" fillId="8" borderId="23" xfId="0" applyFont="1" applyFill="1" applyBorder="1" applyAlignment="1" applyProtection="1">
      <alignment horizontal="center" vertical="center" wrapText="1"/>
      <protection/>
    </xf>
    <xf numFmtId="0" fontId="91" fillId="33" borderId="0" xfId="0" applyFont="1" applyFill="1" applyBorder="1" applyAlignment="1">
      <alignment horizontal="left" vertical="top" wrapText="1"/>
    </xf>
    <xf numFmtId="0" fontId="91" fillId="33" borderId="18" xfId="0" applyFont="1" applyFill="1" applyBorder="1" applyAlignment="1">
      <alignment horizontal="left" vertical="top" wrapText="1"/>
    </xf>
    <xf numFmtId="0" fontId="0" fillId="0" borderId="0" xfId="0" applyAlignment="1">
      <alignment wrapText="1"/>
    </xf>
    <xf numFmtId="0" fontId="90" fillId="0" borderId="17" xfId="0" applyFont="1" applyBorder="1" applyAlignment="1">
      <alignment/>
    </xf>
    <xf numFmtId="0" fontId="91" fillId="33" borderId="0" xfId="0" applyFont="1" applyFill="1" applyBorder="1" applyAlignment="1">
      <alignment wrapText="1"/>
    </xf>
    <xf numFmtId="0" fontId="91" fillId="33" borderId="18" xfId="0" applyFont="1" applyFill="1" applyBorder="1" applyAlignment="1">
      <alignment wrapText="1"/>
    </xf>
    <xf numFmtId="0" fontId="90" fillId="0" borderId="0" xfId="0" applyFont="1" applyAlignment="1">
      <alignment/>
    </xf>
    <xf numFmtId="0" fontId="101" fillId="33" borderId="0" xfId="0" applyFont="1" applyFill="1" applyBorder="1" applyAlignment="1">
      <alignment/>
    </xf>
    <xf numFmtId="0" fontId="101" fillId="33" borderId="18" xfId="0" applyFont="1" applyFill="1" applyBorder="1" applyAlignment="1">
      <alignment/>
    </xf>
    <xf numFmtId="0" fontId="101" fillId="0" borderId="0" xfId="0" applyFont="1" applyAlignment="1">
      <alignment/>
    </xf>
    <xf numFmtId="0" fontId="87" fillId="33" borderId="17" xfId="0" applyFont="1" applyFill="1" applyBorder="1" applyAlignment="1">
      <alignment horizontal="center"/>
    </xf>
    <xf numFmtId="0" fontId="87" fillId="33" borderId="17" xfId="0" applyFont="1" applyFill="1" applyBorder="1" applyAlignment="1">
      <alignment horizontal="left" vertical="top" wrapText="1"/>
    </xf>
    <xf numFmtId="0" fontId="22" fillId="33" borderId="0" xfId="0" applyFont="1" applyFill="1" applyBorder="1" applyAlignment="1">
      <alignment/>
    </xf>
    <xf numFmtId="0" fontId="22" fillId="33" borderId="18" xfId="0" applyFont="1" applyFill="1" applyBorder="1" applyAlignment="1">
      <alignment/>
    </xf>
    <xf numFmtId="0" fontId="22" fillId="13" borderId="0" xfId="0" applyFont="1" applyFill="1" applyBorder="1" applyAlignment="1">
      <alignment/>
    </xf>
    <xf numFmtId="0" fontId="22" fillId="13" borderId="18" xfId="0" applyFont="1" applyFill="1" applyBorder="1" applyAlignment="1">
      <alignment/>
    </xf>
    <xf numFmtId="0" fontId="22" fillId="13" borderId="0" xfId="0" applyFont="1" applyFill="1" applyAlignment="1">
      <alignment/>
    </xf>
    <xf numFmtId="0" fontId="0" fillId="33" borderId="17" xfId="0" applyFill="1" applyBorder="1" applyAlignment="1">
      <alignment horizontal="center" vertical="center" wrapText="1"/>
    </xf>
    <xf numFmtId="0" fontId="0" fillId="33" borderId="0"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0" xfId="0" applyFill="1" applyAlignment="1">
      <alignment/>
    </xf>
    <xf numFmtId="0" fontId="22" fillId="33" borderId="0" xfId="0" applyFont="1" applyFill="1" applyAlignment="1">
      <alignment/>
    </xf>
    <xf numFmtId="44" fontId="0" fillId="33" borderId="0" xfId="44" applyFont="1" applyFill="1" applyBorder="1" applyAlignment="1" applyProtection="1">
      <alignment horizontal="center" wrapText="1"/>
      <protection/>
    </xf>
    <xf numFmtId="44" fontId="0" fillId="33" borderId="0" xfId="44" applyFont="1" applyFill="1" applyBorder="1" applyAlignment="1" applyProtection="1">
      <alignment horizontal="center"/>
      <protection locked="0"/>
    </xf>
    <xf numFmtId="166" fontId="0" fillId="13" borderId="44" xfId="0" applyNumberFormat="1" applyFill="1" applyBorder="1" applyAlignment="1" applyProtection="1">
      <alignment horizontal="center"/>
      <protection locked="0"/>
    </xf>
    <xf numFmtId="0" fontId="90" fillId="33" borderId="18" xfId="0" applyFont="1" applyFill="1" applyBorder="1" applyAlignment="1">
      <alignment/>
    </xf>
    <xf numFmtId="0" fontId="91" fillId="33" borderId="17" xfId="0" applyFont="1" applyFill="1" applyBorder="1" applyAlignment="1">
      <alignment horizontal="center" wrapText="1"/>
    </xf>
    <xf numFmtId="0" fontId="91" fillId="33" borderId="0" xfId="0" applyFont="1" applyFill="1" applyBorder="1" applyAlignment="1">
      <alignment horizontal="center" wrapText="1"/>
    </xf>
    <xf numFmtId="0" fontId="91" fillId="33" borderId="18" xfId="0" applyFont="1" applyFill="1" applyBorder="1" applyAlignment="1">
      <alignment horizontal="center" wrapText="1"/>
    </xf>
    <xf numFmtId="0" fontId="76" fillId="33" borderId="0" xfId="53" applyFill="1" applyBorder="1" applyAlignment="1" applyProtection="1">
      <alignment horizontal="left"/>
      <protection/>
    </xf>
    <xf numFmtId="0" fontId="0" fillId="33" borderId="0" xfId="0" applyFill="1" applyBorder="1" applyAlignment="1">
      <alignment horizontal="left" wrapText="1"/>
    </xf>
    <xf numFmtId="0" fontId="0" fillId="33" borderId="18" xfId="0" applyFill="1" applyBorder="1" applyAlignment="1">
      <alignment horizontal="left" wrapText="1"/>
    </xf>
    <xf numFmtId="0" fontId="0" fillId="13" borderId="17" xfId="0" applyFill="1" applyBorder="1" applyAlignment="1">
      <alignment horizontal="center" vertical="center" wrapText="1"/>
    </xf>
    <xf numFmtId="0" fontId="0" fillId="13" borderId="0" xfId="0" applyFill="1" applyBorder="1" applyAlignment="1">
      <alignment horizontal="center" vertical="center" wrapText="1"/>
    </xf>
    <xf numFmtId="0" fontId="0" fillId="13" borderId="18" xfId="0" applyFill="1" applyBorder="1" applyAlignment="1">
      <alignment horizontal="center" vertical="center" wrapText="1"/>
    </xf>
    <xf numFmtId="0" fontId="85" fillId="13" borderId="17" xfId="0" applyFont="1" applyFill="1" applyBorder="1" applyAlignment="1">
      <alignment horizontal="left" wrapText="1"/>
    </xf>
    <xf numFmtId="0" fontId="85" fillId="13" borderId="0" xfId="0" applyFont="1" applyFill="1" applyBorder="1" applyAlignment="1">
      <alignment horizontal="left" wrapText="1"/>
    </xf>
    <xf numFmtId="0" fontId="85" fillId="13" borderId="18" xfId="0" applyFont="1" applyFill="1" applyBorder="1" applyAlignment="1">
      <alignment horizontal="left" wrapText="1"/>
    </xf>
    <xf numFmtId="0" fontId="91" fillId="33" borderId="21" xfId="0" applyFont="1" applyFill="1" applyBorder="1" applyAlignment="1">
      <alignment horizontal="left" vertical="top" wrapText="1"/>
    </xf>
    <xf numFmtId="0" fontId="91" fillId="33" borderId="15" xfId="0" applyFont="1" applyFill="1" applyBorder="1" applyAlignment="1">
      <alignment horizontal="left" vertical="top" wrapText="1"/>
    </xf>
    <xf numFmtId="0" fontId="91" fillId="33" borderId="16" xfId="0" applyFont="1" applyFill="1" applyBorder="1" applyAlignment="1">
      <alignment horizontal="left" vertical="top" wrapText="1"/>
    </xf>
    <xf numFmtId="0" fontId="91" fillId="33" borderId="17" xfId="0" applyFont="1" applyFill="1" applyBorder="1" applyAlignment="1">
      <alignment horizontal="left" vertical="top" wrapText="1"/>
    </xf>
    <xf numFmtId="0" fontId="91" fillId="33" borderId="0" xfId="0" applyFont="1" applyFill="1" applyBorder="1" applyAlignment="1">
      <alignment horizontal="left" vertical="top" wrapText="1"/>
    </xf>
    <xf numFmtId="0" fontId="91" fillId="33" borderId="18" xfId="0" applyFont="1" applyFill="1" applyBorder="1" applyAlignment="1">
      <alignment horizontal="left" vertical="top" wrapText="1"/>
    </xf>
    <xf numFmtId="0" fontId="91" fillId="33" borderId="34" xfId="0" applyFont="1" applyFill="1" applyBorder="1" applyAlignment="1">
      <alignment horizontal="left" vertical="top" wrapText="1"/>
    </xf>
    <xf numFmtId="0" fontId="91" fillId="33" borderId="19" xfId="0" applyFont="1" applyFill="1" applyBorder="1" applyAlignment="1">
      <alignment horizontal="left" vertical="top" wrapText="1"/>
    </xf>
    <xf numFmtId="0" fontId="91" fillId="33" borderId="20" xfId="0" applyFont="1" applyFill="1" applyBorder="1" applyAlignment="1">
      <alignment horizontal="left" vertical="top" wrapText="1"/>
    </xf>
    <xf numFmtId="0" fontId="76" fillId="33" borderId="17" xfId="53" applyFill="1" applyBorder="1" applyAlignment="1" applyProtection="1">
      <alignment horizontal="center"/>
      <protection/>
    </xf>
    <xf numFmtId="0" fontId="76" fillId="33" borderId="0" xfId="53" applyFill="1" applyBorder="1" applyAlignment="1" applyProtection="1">
      <alignment horizontal="center"/>
      <protection/>
    </xf>
    <xf numFmtId="0" fontId="76" fillId="33" borderId="18" xfId="53" applyFill="1" applyBorder="1" applyAlignment="1" applyProtection="1">
      <alignment horizontal="center"/>
      <protection/>
    </xf>
    <xf numFmtId="0" fontId="85" fillId="33" borderId="17" xfId="0" applyFont="1" applyFill="1" applyBorder="1" applyAlignment="1">
      <alignment horizontal="left" vertical="top" wrapText="1"/>
    </xf>
    <xf numFmtId="0" fontId="85" fillId="33" borderId="0" xfId="0" applyFont="1" applyFill="1" applyBorder="1" applyAlignment="1">
      <alignment horizontal="left" vertical="top" wrapText="1"/>
    </xf>
    <xf numFmtId="0" fontId="85" fillId="33" borderId="18" xfId="0" applyFont="1" applyFill="1" applyBorder="1" applyAlignment="1">
      <alignment horizontal="left" vertical="top" wrapText="1"/>
    </xf>
    <xf numFmtId="0" fontId="25" fillId="33" borderId="17" xfId="0" applyFont="1" applyFill="1" applyBorder="1" applyAlignment="1">
      <alignment horizontal="left" vertical="top" wrapText="1"/>
    </xf>
    <xf numFmtId="0" fontId="25" fillId="33" borderId="0" xfId="0" applyFont="1" applyFill="1" applyBorder="1" applyAlignment="1">
      <alignment horizontal="left" vertical="top" wrapText="1"/>
    </xf>
    <xf numFmtId="0" fontId="25" fillId="33" borderId="18" xfId="0" applyFont="1" applyFill="1" applyBorder="1" applyAlignment="1">
      <alignment horizontal="left" vertical="top" wrapText="1"/>
    </xf>
    <xf numFmtId="0" fontId="25" fillId="33" borderId="34" xfId="0" applyFont="1" applyFill="1" applyBorder="1" applyAlignment="1">
      <alignment horizontal="left" vertical="top" wrapText="1"/>
    </xf>
    <xf numFmtId="0" fontId="25" fillId="33" borderId="19" xfId="0" applyFont="1" applyFill="1" applyBorder="1" applyAlignment="1">
      <alignment horizontal="left" vertical="top" wrapText="1"/>
    </xf>
    <xf numFmtId="0" fontId="25" fillId="33" borderId="20" xfId="0" applyFont="1" applyFill="1" applyBorder="1" applyAlignment="1">
      <alignment horizontal="left" vertical="top" wrapText="1"/>
    </xf>
    <xf numFmtId="0" fontId="23" fillId="33" borderId="17" xfId="0" applyFont="1" applyFill="1" applyBorder="1" applyAlignment="1">
      <alignment horizontal="center" wrapText="1"/>
    </xf>
    <xf numFmtId="0" fontId="23" fillId="33" borderId="0" xfId="0" applyFont="1" applyFill="1" applyBorder="1" applyAlignment="1">
      <alignment horizontal="center" wrapText="1"/>
    </xf>
    <xf numFmtId="0" fontId="23" fillId="33" borderId="18" xfId="0" applyFont="1" applyFill="1" applyBorder="1" applyAlignment="1">
      <alignment horizontal="center" wrapText="1"/>
    </xf>
    <xf numFmtId="0" fontId="25" fillId="13" borderId="17" xfId="0" applyFont="1" applyFill="1" applyBorder="1" applyAlignment="1">
      <alignment horizontal="left" wrapText="1"/>
    </xf>
    <xf numFmtId="0" fontId="0" fillId="0" borderId="0" xfId="0" applyBorder="1" applyAlignment="1">
      <alignment wrapText="1"/>
    </xf>
    <xf numFmtId="0" fontId="0" fillId="0" borderId="18" xfId="0" applyBorder="1" applyAlignment="1">
      <alignment wrapText="1"/>
    </xf>
    <xf numFmtId="0" fontId="0" fillId="0" borderId="17" xfId="0" applyBorder="1" applyAlignment="1">
      <alignment wrapText="1"/>
    </xf>
    <xf numFmtId="0" fontId="85" fillId="13" borderId="17" xfId="0" applyFont="1" applyFill="1" applyBorder="1" applyAlignment="1">
      <alignment horizontal="center"/>
    </xf>
    <xf numFmtId="0" fontId="22" fillId="33" borderId="0" xfId="53" applyFont="1" applyFill="1" applyBorder="1" applyAlignment="1" applyProtection="1">
      <alignment horizontal="left" wrapText="1"/>
      <protection/>
    </xf>
    <xf numFmtId="0" fontId="22" fillId="33" borderId="18" xfId="53" applyFont="1" applyFill="1" applyBorder="1" applyAlignment="1" applyProtection="1">
      <alignment horizontal="left" wrapText="1"/>
      <protection/>
    </xf>
    <xf numFmtId="0" fontId="86" fillId="33" borderId="17" xfId="0" applyFont="1" applyFill="1" applyBorder="1" applyAlignment="1">
      <alignment horizontal="left" wrapText="1"/>
    </xf>
    <xf numFmtId="0" fontId="86" fillId="33" borderId="0" xfId="0" applyFont="1" applyFill="1" applyBorder="1" applyAlignment="1">
      <alignment horizontal="left" wrapText="1"/>
    </xf>
    <xf numFmtId="0" fontId="86" fillId="33" borderId="18" xfId="0" applyFont="1" applyFill="1" applyBorder="1" applyAlignment="1">
      <alignment horizontal="left" wrapText="1"/>
    </xf>
    <xf numFmtId="0" fontId="88" fillId="33" borderId="17" xfId="0" applyFont="1" applyFill="1" applyBorder="1" applyAlignment="1">
      <alignment horizontal="center" wrapText="1"/>
    </xf>
    <xf numFmtId="0" fontId="88" fillId="33" borderId="0" xfId="0" applyFont="1" applyFill="1" applyBorder="1" applyAlignment="1">
      <alignment horizontal="center" wrapText="1"/>
    </xf>
    <xf numFmtId="0" fontId="88" fillId="33" borderId="18" xfId="0" applyFont="1" applyFill="1" applyBorder="1" applyAlignment="1">
      <alignment horizontal="center" wrapText="1"/>
    </xf>
    <xf numFmtId="0" fontId="85" fillId="33" borderId="17" xfId="0" applyFont="1" applyFill="1" applyBorder="1" applyAlignment="1">
      <alignment horizontal="left" wrapText="1"/>
    </xf>
    <xf numFmtId="0" fontId="85" fillId="33" borderId="0" xfId="0" applyFont="1" applyFill="1" applyBorder="1" applyAlignment="1">
      <alignment horizontal="left" wrapText="1"/>
    </xf>
    <xf numFmtId="0" fontId="85" fillId="33" borderId="18" xfId="0" applyFont="1" applyFill="1" applyBorder="1" applyAlignment="1">
      <alignment horizontal="left" wrapText="1"/>
    </xf>
    <xf numFmtId="0" fontId="102" fillId="33" borderId="21" xfId="0" applyFont="1" applyFill="1" applyBorder="1" applyAlignment="1">
      <alignment horizontal="center"/>
    </xf>
    <xf numFmtId="0" fontId="102" fillId="33" borderId="15" xfId="0" applyFont="1" applyFill="1" applyBorder="1" applyAlignment="1">
      <alignment horizontal="center"/>
    </xf>
    <xf numFmtId="0" fontId="102" fillId="33" borderId="16" xfId="0" applyFont="1" applyFill="1" applyBorder="1" applyAlignment="1">
      <alignment horizontal="center"/>
    </xf>
    <xf numFmtId="0" fontId="103" fillId="33" borderId="17" xfId="0" applyFont="1" applyFill="1" applyBorder="1" applyAlignment="1">
      <alignment horizontal="center" vertical="top" wrapText="1"/>
    </xf>
    <xf numFmtId="0" fontId="103" fillId="33" borderId="0" xfId="0" applyFont="1" applyFill="1" applyBorder="1" applyAlignment="1">
      <alignment horizontal="center" vertical="top" wrapText="1"/>
    </xf>
    <xf numFmtId="0" fontId="103" fillId="33" borderId="18" xfId="0" applyFont="1" applyFill="1" applyBorder="1" applyAlignment="1">
      <alignment horizontal="center" vertical="top" wrapText="1"/>
    </xf>
    <xf numFmtId="0" fontId="104" fillId="33" borderId="0" xfId="0" applyFont="1" applyFill="1" applyAlignment="1" applyProtection="1">
      <alignment horizontal="left" wrapText="1"/>
      <protection/>
    </xf>
    <xf numFmtId="0" fontId="99" fillId="0" borderId="0" xfId="0" applyFont="1" applyAlignment="1" applyProtection="1">
      <alignment horizontal="left" vertical="top" wrapText="1"/>
      <protection/>
    </xf>
    <xf numFmtId="0" fontId="76" fillId="0" borderId="24" xfId="53" applyFill="1" applyBorder="1" applyAlignment="1" applyProtection="1">
      <alignment horizontal="center" vertical="center"/>
      <protection locked="0"/>
    </xf>
    <xf numFmtId="0" fontId="76" fillId="0" borderId="25" xfId="53" applyFill="1" applyBorder="1" applyAlignment="1" applyProtection="1">
      <alignment horizontal="center" vertical="center"/>
      <protection locked="0"/>
    </xf>
    <xf numFmtId="0" fontId="76" fillId="0" borderId="26" xfId="53" applyFill="1" applyBorder="1" applyAlignment="1" applyProtection="1">
      <alignment horizontal="center" vertical="center"/>
      <protection locked="0"/>
    </xf>
    <xf numFmtId="0" fontId="50" fillId="8" borderId="24" xfId="0" applyFont="1" applyFill="1" applyBorder="1" applyAlignment="1" applyProtection="1">
      <alignment horizontal="center" wrapText="1"/>
      <protection/>
    </xf>
    <xf numFmtId="0" fontId="50" fillId="8" borderId="25" xfId="0" applyFont="1" applyFill="1" applyBorder="1" applyAlignment="1" applyProtection="1">
      <alignment horizontal="center" wrapText="1"/>
      <protection/>
    </xf>
    <xf numFmtId="0" fontId="50" fillId="8" borderId="26" xfId="0" applyFont="1" applyFill="1" applyBorder="1" applyAlignment="1" applyProtection="1">
      <alignment horizontal="center" wrapText="1"/>
      <protection/>
    </xf>
    <xf numFmtId="0" fontId="105" fillId="0" borderId="21" xfId="53" applyFont="1" applyBorder="1" applyAlignment="1" applyProtection="1">
      <alignment horizontal="center" vertical="center" wrapText="1"/>
      <protection locked="0"/>
    </xf>
    <xf numFmtId="0" fontId="105" fillId="0" borderId="15" xfId="53" applyFont="1" applyBorder="1" applyAlignment="1" applyProtection="1">
      <alignment horizontal="center" vertical="center" wrapText="1"/>
      <protection locked="0"/>
    </xf>
    <xf numFmtId="0" fontId="105" fillId="0" borderId="16" xfId="53" applyFont="1" applyBorder="1" applyAlignment="1" applyProtection="1">
      <alignment horizontal="center" vertical="center" wrapText="1"/>
      <protection locked="0"/>
    </xf>
    <xf numFmtId="0" fontId="105" fillId="0" borderId="34" xfId="53" applyFont="1" applyBorder="1" applyAlignment="1" applyProtection="1">
      <alignment horizontal="center" vertical="center" wrapText="1"/>
      <protection locked="0"/>
    </xf>
    <xf numFmtId="0" fontId="105" fillId="0" borderId="19" xfId="53" applyFont="1" applyBorder="1" applyAlignment="1" applyProtection="1">
      <alignment horizontal="center" vertical="center" wrapText="1"/>
      <protection locked="0"/>
    </xf>
    <xf numFmtId="0" fontId="105" fillId="0" borderId="20" xfId="53" applyFont="1" applyBorder="1" applyAlignment="1" applyProtection="1">
      <alignment horizontal="center" vertical="center" wrapText="1"/>
      <protection locked="0"/>
    </xf>
    <xf numFmtId="0" fontId="106" fillId="35" borderId="24" xfId="0" applyFont="1" applyFill="1" applyBorder="1" applyAlignment="1" applyProtection="1">
      <alignment horizontal="center" vertical="center" wrapText="1"/>
      <protection/>
    </xf>
    <xf numFmtId="0" fontId="106" fillId="35" borderId="25" xfId="0" applyFont="1" applyFill="1" applyBorder="1" applyAlignment="1" applyProtection="1">
      <alignment horizontal="center" vertical="center" wrapText="1"/>
      <protection/>
    </xf>
    <xf numFmtId="0" fontId="106" fillId="35" borderId="26" xfId="0" applyFont="1" applyFill="1" applyBorder="1" applyAlignment="1" applyProtection="1">
      <alignment horizontal="center" vertical="center" wrapText="1"/>
      <protection/>
    </xf>
    <xf numFmtId="0" fontId="10" fillId="8" borderId="35" xfId="0" applyFont="1" applyFill="1" applyBorder="1" applyAlignment="1" applyProtection="1">
      <alignment horizontal="center" wrapText="1"/>
      <protection/>
    </xf>
    <xf numFmtId="0" fontId="10" fillId="8" borderId="37" xfId="0" applyFont="1" applyFill="1" applyBorder="1" applyAlignment="1" applyProtection="1">
      <alignment horizontal="center" wrapText="1"/>
      <protection/>
    </xf>
    <xf numFmtId="167" fontId="10" fillId="13" borderId="34" xfId="44" applyNumberFormat="1" applyFont="1" applyFill="1" applyBorder="1" applyAlignment="1" applyProtection="1">
      <alignment horizontal="center"/>
      <protection locked="0"/>
    </xf>
    <xf numFmtId="167" fontId="10" fillId="13" borderId="20" xfId="44" applyNumberFormat="1" applyFont="1" applyFill="1" applyBorder="1" applyAlignment="1" applyProtection="1">
      <alignment horizontal="center"/>
      <protection locked="0"/>
    </xf>
    <xf numFmtId="0" fontId="10" fillId="8" borderId="21" xfId="0" applyFont="1" applyFill="1" applyBorder="1" applyAlignment="1" applyProtection="1">
      <alignment horizontal="center" vertical="center" wrapText="1"/>
      <protection/>
    </xf>
    <xf numFmtId="0" fontId="10" fillId="8" borderId="16" xfId="0" applyFont="1" applyFill="1" applyBorder="1" applyAlignment="1" applyProtection="1">
      <alignment horizontal="center" vertical="center" wrapText="1"/>
      <protection/>
    </xf>
    <xf numFmtId="0" fontId="10" fillId="8" borderId="46" xfId="0" applyFont="1" applyFill="1" applyBorder="1" applyAlignment="1" applyProtection="1">
      <alignment horizontal="center" vertical="center" wrapText="1"/>
      <protection/>
    </xf>
    <xf numFmtId="0" fontId="10" fillId="8" borderId="47" xfId="0" applyFont="1" applyFill="1" applyBorder="1" applyAlignment="1" applyProtection="1">
      <alignment horizontal="center" vertical="center" wrapText="1"/>
      <protection/>
    </xf>
    <xf numFmtId="0" fontId="107" fillId="33" borderId="19" xfId="0" applyFont="1" applyFill="1" applyBorder="1" applyAlignment="1" applyProtection="1">
      <alignment horizontal="center" vertical="top"/>
      <protection/>
    </xf>
    <xf numFmtId="0" fontId="106" fillId="35" borderId="21" xfId="0" applyFont="1" applyFill="1" applyBorder="1" applyAlignment="1" applyProtection="1">
      <alignment horizontal="center" vertical="center" wrapText="1"/>
      <protection/>
    </xf>
    <xf numFmtId="0" fontId="106" fillId="35" borderId="15" xfId="0" applyFont="1" applyFill="1" applyBorder="1" applyAlignment="1" applyProtection="1">
      <alignment horizontal="center" vertical="center" wrapText="1"/>
      <protection/>
    </xf>
    <xf numFmtId="0" fontId="106" fillId="35" borderId="16" xfId="0" applyFont="1" applyFill="1" applyBorder="1" applyAlignment="1" applyProtection="1">
      <alignment horizontal="center" vertical="center" wrapText="1"/>
      <protection/>
    </xf>
    <xf numFmtId="0" fontId="13" fillId="0" borderId="31" xfId="44" applyNumberFormat="1" applyFont="1" applyFill="1" applyBorder="1" applyAlignment="1" applyProtection="1">
      <alignment horizontal="center" vertical="center" wrapText="1"/>
      <protection/>
    </xf>
    <xf numFmtId="0" fontId="13" fillId="0" borderId="32" xfId="44" applyNumberFormat="1" applyFont="1" applyFill="1" applyBorder="1" applyAlignment="1" applyProtection="1">
      <alignment horizontal="center" vertical="center" wrapText="1"/>
      <protection/>
    </xf>
    <xf numFmtId="0" fontId="13" fillId="0" borderId="33" xfId="44" applyNumberFormat="1" applyFont="1" applyFill="1" applyBorder="1" applyAlignment="1" applyProtection="1">
      <alignment horizontal="center" vertical="center" wrapText="1"/>
      <protection/>
    </xf>
    <xf numFmtId="0" fontId="10" fillId="38" borderId="22" xfId="0" applyFont="1" applyFill="1" applyBorder="1" applyAlignment="1" applyProtection="1">
      <alignment horizontal="center" vertical="center" wrapText="1"/>
      <protection/>
    </xf>
    <xf numFmtId="0" fontId="10" fillId="38" borderId="27" xfId="0" applyFont="1" applyFill="1" applyBorder="1" applyAlignment="1" applyProtection="1">
      <alignment horizontal="center" vertical="center" wrapText="1"/>
      <protection/>
    </xf>
    <xf numFmtId="0" fontId="26" fillId="38" borderId="22" xfId="0" applyFont="1" applyFill="1" applyBorder="1" applyAlignment="1" applyProtection="1">
      <alignment horizontal="center" vertical="top" wrapText="1"/>
      <protection/>
    </xf>
    <xf numFmtId="0" fontId="26" fillId="38" borderId="27" xfId="0" applyFont="1" applyFill="1" applyBorder="1" applyAlignment="1" applyProtection="1">
      <alignment horizontal="center" vertical="top" wrapText="1"/>
      <protection/>
    </xf>
    <xf numFmtId="44" fontId="82" fillId="13" borderId="22" xfId="44" applyFont="1" applyFill="1" applyBorder="1" applyAlignment="1" applyProtection="1">
      <alignment horizontal="center"/>
      <protection locked="0"/>
    </xf>
    <xf numFmtId="44" fontId="82" fillId="13" borderId="27" xfId="44" applyFont="1" applyFill="1" applyBorder="1" applyAlignment="1" applyProtection="1">
      <alignment horizontal="center"/>
      <protection locked="0"/>
    </xf>
    <xf numFmtId="0" fontId="25" fillId="33" borderId="24" xfId="0" applyFont="1" applyFill="1" applyBorder="1" applyAlignment="1" applyProtection="1">
      <alignment horizontal="center" wrapText="1"/>
      <protection/>
    </xf>
    <xf numFmtId="0" fontId="25" fillId="33" borderId="25" xfId="0" applyFont="1" applyFill="1" applyBorder="1" applyAlignment="1" applyProtection="1">
      <alignment horizontal="center" wrapText="1"/>
      <protection/>
    </xf>
    <xf numFmtId="0" fontId="25" fillId="33" borderId="26" xfId="0" applyFont="1" applyFill="1" applyBorder="1" applyAlignment="1" applyProtection="1">
      <alignment horizontal="center" wrapText="1"/>
      <protection/>
    </xf>
    <xf numFmtId="167" fontId="82" fillId="0" borderId="34" xfId="44" applyNumberFormat="1" applyFont="1" applyFill="1" applyBorder="1" applyAlignment="1" applyProtection="1">
      <alignment horizontal="center"/>
      <protection/>
    </xf>
    <xf numFmtId="167" fontId="82" fillId="0" borderId="20" xfId="44" applyNumberFormat="1" applyFont="1" applyFill="1" applyBorder="1" applyAlignment="1" applyProtection="1">
      <alignment horizontal="center"/>
      <protection/>
    </xf>
    <xf numFmtId="0" fontId="8" fillId="37" borderId="21" xfId="0" applyFont="1" applyFill="1" applyBorder="1" applyAlignment="1" applyProtection="1">
      <alignment horizontal="center" wrapText="1"/>
      <protection/>
    </xf>
    <xf numFmtId="0" fontId="8" fillId="37" borderId="16" xfId="0" applyFont="1" applyFill="1" applyBorder="1" applyAlignment="1" applyProtection="1">
      <alignment horizontal="center" wrapText="1"/>
      <protection/>
    </xf>
    <xf numFmtId="0" fontId="8" fillId="37" borderId="46" xfId="0" applyFont="1" applyFill="1" applyBorder="1" applyAlignment="1" applyProtection="1">
      <alignment horizontal="center" wrapText="1"/>
      <protection/>
    </xf>
    <xf numFmtId="0" fontId="8" fillId="37" borderId="47" xfId="0" applyFont="1" applyFill="1" applyBorder="1" applyAlignment="1" applyProtection="1">
      <alignment horizontal="center" wrapText="1"/>
      <protection/>
    </xf>
    <xf numFmtId="0" fontId="82" fillId="0" borderId="30" xfId="0" applyFont="1" applyBorder="1" applyAlignment="1" applyProtection="1">
      <alignment horizontal="center" wrapText="1"/>
      <protection/>
    </xf>
    <xf numFmtId="0" fontId="82" fillId="0" borderId="48" xfId="0" applyFont="1" applyBorder="1" applyAlignment="1" applyProtection="1">
      <alignment horizontal="center" wrapText="1"/>
      <protection/>
    </xf>
    <xf numFmtId="0" fontId="82" fillId="0" borderId="49" xfId="0" applyFont="1" applyBorder="1" applyAlignment="1" applyProtection="1">
      <alignment horizontal="center" wrapText="1"/>
      <protection/>
    </xf>
    <xf numFmtId="0" fontId="99" fillId="0" borderId="21" xfId="0" applyFont="1" applyFill="1" applyBorder="1" applyAlignment="1" applyProtection="1">
      <alignment horizontal="center" wrapText="1"/>
      <protection/>
    </xf>
    <xf numFmtId="0" fontId="99" fillId="0" borderId="15" xfId="0" applyFont="1" applyFill="1" applyBorder="1" applyAlignment="1" applyProtection="1">
      <alignment horizontal="center" wrapText="1"/>
      <protection/>
    </xf>
    <xf numFmtId="0" fontId="99" fillId="0" borderId="16" xfId="0" applyFont="1" applyFill="1" applyBorder="1" applyAlignment="1" applyProtection="1">
      <alignment horizontal="center" wrapText="1"/>
      <protection/>
    </xf>
    <xf numFmtId="0" fontId="99" fillId="0" borderId="34" xfId="0" applyFont="1" applyFill="1" applyBorder="1" applyAlignment="1" applyProtection="1">
      <alignment horizontal="center" wrapText="1"/>
      <protection/>
    </xf>
    <xf numFmtId="0" fontId="99" fillId="0" borderId="19" xfId="0" applyFont="1" applyFill="1" applyBorder="1" applyAlignment="1" applyProtection="1">
      <alignment horizontal="center" wrapText="1"/>
      <protection/>
    </xf>
    <xf numFmtId="0" fontId="99" fillId="0" borderId="20" xfId="0" applyFont="1" applyFill="1" applyBorder="1" applyAlignment="1" applyProtection="1">
      <alignment horizontal="center" wrapText="1"/>
      <protection/>
    </xf>
    <xf numFmtId="0" fontId="13" fillId="0" borderId="50" xfId="44" applyNumberFormat="1" applyFont="1" applyFill="1" applyBorder="1" applyAlignment="1" applyProtection="1">
      <alignment horizontal="center" vertical="center" wrapText="1"/>
      <protection/>
    </xf>
    <xf numFmtId="0" fontId="13" fillId="0" borderId="51" xfId="44" applyNumberFormat="1" applyFont="1" applyFill="1" applyBorder="1" applyAlignment="1" applyProtection="1">
      <alignment horizontal="center" vertical="center" wrapText="1"/>
      <protection/>
    </xf>
    <xf numFmtId="0" fontId="96" fillId="0" borderId="44" xfId="0" applyFont="1" applyFill="1" applyBorder="1" applyAlignment="1" applyProtection="1">
      <alignment horizontal="center" wrapText="1"/>
      <protection/>
    </xf>
    <xf numFmtId="0" fontId="96" fillId="0" borderId="52" xfId="0" applyFont="1" applyFill="1" applyBorder="1" applyAlignment="1" applyProtection="1">
      <alignment horizontal="center" wrapText="1"/>
      <protection/>
    </xf>
    <xf numFmtId="0" fontId="96" fillId="0" borderId="43" xfId="0" applyFont="1" applyFill="1" applyBorder="1" applyAlignment="1" applyProtection="1">
      <alignment horizontal="center" wrapText="1"/>
      <protection/>
    </xf>
    <xf numFmtId="0" fontId="96" fillId="0" borderId="34" xfId="0" applyFont="1" applyFill="1" applyBorder="1" applyAlignment="1" applyProtection="1">
      <alignment horizontal="center" wrapText="1"/>
      <protection/>
    </xf>
    <xf numFmtId="0" fontId="96" fillId="0" borderId="19" xfId="0" applyFont="1" applyFill="1" applyBorder="1" applyAlignment="1" applyProtection="1">
      <alignment horizontal="center" wrapText="1"/>
      <protection/>
    </xf>
    <xf numFmtId="0" fontId="96" fillId="0" borderId="20" xfId="0" applyFont="1" applyFill="1" applyBorder="1" applyAlignment="1" applyProtection="1">
      <alignment horizontal="center" wrapText="1"/>
      <protection/>
    </xf>
    <xf numFmtId="0" fontId="8" fillId="36" borderId="21" xfId="0" applyFont="1" applyFill="1" applyBorder="1" applyAlignment="1" applyProtection="1">
      <alignment horizontal="center" vertical="top" wrapText="1"/>
      <protection/>
    </xf>
    <xf numFmtId="0" fontId="8" fillId="36" borderId="16" xfId="0" applyFont="1" applyFill="1" applyBorder="1" applyAlignment="1" applyProtection="1">
      <alignment horizontal="center" vertical="top" wrapText="1"/>
      <protection/>
    </xf>
    <xf numFmtId="0" fontId="8" fillId="36" borderId="46" xfId="0" applyFont="1" applyFill="1" applyBorder="1" applyAlignment="1" applyProtection="1">
      <alignment horizontal="center" vertical="top" wrapText="1"/>
      <protection/>
    </xf>
    <xf numFmtId="0" fontId="8" fillId="36" borderId="47" xfId="0" applyFont="1" applyFill="1" applyBorder="1" applyAlignment="1" applyProtection="1">
      <alignment horizontal="center" vertical="top" wrapText="1"/>
      <protection/>
    </xf>
    <xf numFmtId="167" fontId="82" fillId="0" borderId="53" xfId="44" applyNumberFormat="1" applyFont="1" applyFill="1" applyBorder="1" applyAlignment="1" applyProtection="1">
      <alignment horizontal="center"/>
      <protection/>
    </xf>
    <xf numFmtId="0" fontId="102" fillId="8" borderId="24" xfId="0" applyFont="1" applyFill="1" applyBorder="1" applyAlignment="1" applyProtection="1">
      <alignment horizontal="center"/>
      <protection/>
    </xf>
    <xf numFmtId="0" fontId="102" fillId="8" borderId="25" xfId="0" applyFont="1" applyFill="1" applyBorder="1" applyAlignment="1" applyProtection="1">
      <alignment horizontal="center"/>
      <protection/>
    </xf>
    <xf numFmtId="0" fontId="102" fillId="8" borderId="26" xfId="0" applyFont="1" applyFill="1" applyBorder="1" applyAlignment="1" applyProtection="1">
      <alignment horizontal="center"/>
      <protection/>
    </xf>
    <xf numFmtId="0" fontId="104" fillId="33" borderId="0" xfId="0" applyNumberFormat="1" applyFont="1" applyFill="1" applyAlignment="1" applyProtection="1">
      <alignment horizontal="left" wrapText="1"/>
      <protection/>
    </xf>
    <xf numFmtId="0" fontId="82" fillId="8" borderId="24" xfId="0" applyFont="1" applyFill="1" applyBorder="1" applyAlignment="1" applyProtection="1">
      <alignment horizontal="center"/>
      <protection/>
    </xf>
    <xf numFmtId="0" fontId="82" fillId="8" borderId="25" xfId="0" applyFont="1" applyFill="1" applyBorder="1" applyAlignment="1" applyProtection="1">
      <alignment horizontal="center"/>
      <protection/>
    </xf>
    <xf numFmtId="0" fontId="82" fillId="8" borderId="26" xfId="0" applyFont="1" applyFill="1" applyBorder="1" applyAlignment="1" applyProtection="1">
      <alignment horizontal="center"/>
      <protection/>
    </xf>
    <xf numFmtId="0" fontId="99" fillId="33" borderId="21" xfId="0" applyFont="1" applyFill="1" applyBorder="1" applyAlignment="1" applyProtection="1">
      <alignment horizontal="left" wrapText="1"/>
      <protection/>
    </xf>
    <xf numFmtId="0" fontId="99" fillId="33" borderId="15" xfId="0" applyFont="1" applyFill="1" applyBorder="1" applyAlignment="1" applyProtection="1">
      <alignment horizontal="left" wrapText="1"/>
      <protection/>
    </xf>
    <xf numFmtId="0" fontId="99" fillId="33" borderId="16" xfId="0" applyFont="1" applyFill="1" applyBorder="1" applyAlignment="1" applyProtection="1">
      <alignment horizontal="left" wrapText="1"/>
      <protection/>
    </xf>
    <xf numFmtId="0" fontId="99" fillId="33" borderId="34" xfId="0" applyFont="1" applyFill="1" applyBorder="1" applyAlignment="1" applyProtection="1">
      <alignment horizontal="left" wrapText="1"/>
      <protection/>
    </xf>
    <xf numFmtId="0" fontId="99" fillId="33" borderId="19" xfId="0" applyFont="1" applyFill="1" applyBorder="1" applyAlignment="1" applyProtection="1">
      <alignment horizontal="left" wrapText="1"/>
      <protection/>
    </xf>
    <xf numFmtId="0" fontId="99" fillId="33" borderId="20" xfId="0" applyFont="1" applyFill="1" applyBorder="1" applyAlignment="1" applyProtection="1">
      <alignment horizontal="left" wrapText="1"/>
      <protection/>
    </xf>
    <xf numFmtId="0" fontId="82" fillId="35" borderId="19" xfId="0" applyFont="1" applyFill="1" applyBorder="1" applyAlignment="1" applyProtection="1">
      <alignment horizontal="left" wrapText="1"/>
      <protection/>
    </xf>
    <xf numFmtId="0" fontId="82" fillId="10" borderId="21" xfId="0" applyFont="1" applyFill="1" applyBorder="1" applyAlignment="1" applyProtection="1">
      <alignment horizontal="center" wrapText="1"/>
      <protection/>
    </xf>
    <xf numFmtId="0" fontId="82" fillId="10" borderId="16" xfId="0" applyFont="1" applyFill="1" applyBorder="1" applyAlignment="1" applyProtection="1">
      <alignment horizontal="center" wrapText="1"/>
      <protection/>
    </xf>
    <xf numFmtId="0" fontId="82" fillId="10" borderId="46" xfId="0" applyFont="1" applyFill="1" applyBorder="1" applyAlignment="1" applyProtection="1">
      <alignment horizontal="center" wrapText="1"/>
      <protection/>
    </xf>
    <xf numFmtId="0" fontId="82" fillId="10" borderId="47" xfId="0" applyFont="1" applyFill="1" applyBorder="1" applyAlignment="1" applyProtection="1">
      <alignment horizontal="center" wrapText="1"/>
      <protection/>
    </xf>
    <xf numFmtId="0" fontId="76" fillId="33" borderId="0" xfId="53" applyFill="1" applyAlignment="1" applyProtection="1">
      <alignment horizontal="center"/>
      <protection/>
    </xf>
    <xf numFmtId="0" fontId="82" fillId="0" borderId="30" xfId="0" applyFont="1" applyFill="1" applyBorder="1" applyAlignment="1" applyProtection="1">
      <alignment horizontal="center" wrapText="1"/>
      <protection/>
    </xf>
    <xf numFmtId="0" fontId="82" fillId="0" borderId="48" xfId="0" applyFont="1" applyFill="1" applyBorder="1" applyAlignment="1" applyProtection="1">
      <alignment horizontal="center" wrapText="1"/>
      <protection/>
    </xf>
    <xf numFmtId="0" fontId="82" fillId="0" borderId="49" xfId="0" applyFont="1" applyFill="1" applyBorder="1" applyAlignment="1" applyProtection="1">
      <alignment horizontal="center" wrapText="1"/>
      <protection/>
    </xf>
    <xf numFmtId="0" fontId="99" fillId="33" borderId="0" xfId="0" applyNumberFormat="1" applyFont="1" applyFill="1" applyAlignment="1" applyProtection="1">
      <alignment horizontal="left" wrapText="1"/>
      <protection/>
    </xf>
    <xf numFmtId="0" fontId="86" fillId="8" borderId="24" xfId="0" applyFont="1" applyFill="1" applyBorder="1" applyAlignment="1" applyProtection="1">
      <alignment horizontal="center"/>
      <protection/>
    </xf>
    <xf numFmtId="0" fontId="86" fillId="8" borderId="25" xfId="0" applyFont="1" applyFill="1" applyBorder="1" applyAlignment="1" applyProtection="1">
      <alignment horizontal="center"/>
      <protection/>
    </xf>
    <xf numFmtId="0" fontId="86" fillId="8" borderId="26" xfId="0" applyFont="1" applyFill="1" applyBorder="1" applyAlignment="1" applyProtection="1">
      <alignment horizontal="center"/>
      <protection/>
    </xf>
    <xf numFmtId="0" fontId="99" fillId="0" borderId="24" xfId="0" applyFont="1" applyFill="1" applyBorder="1" applyAlignment="1" applyProtection="1">
      <alignment horizontal="center" vertical="center" wrapText="1"/>
      <protection/>
    </xf>
    <xf numFmtId="0" fontId="99" fillId="0" borderId="25" xfId="0" applyFont="1" applyFill="1" applyBorder="1" applyAlignment="1" applyProtection="1">
      <alignment horizontal="center" vertical="center"/>
      <protection/>
    </xf>
    <xf numFmtId="0" fontId="99" fillId="0" borderId="26" xfId="0" applyFont="1" applyFill="1" applyBorder="1" applyAlignment="1" applyProtection="1">
      <alignment horizontal="center" vertical="center"/>
      <protection/>
    </xf>
    <xf numFmtId="49" fontId="13" fillId="33" borderId="44" xfId="44" applyNumberFormat="1" applyFont="1" applyFill="1" applyBorder="1" applyAlignment="1" applyProtection="1">
      <alignment horizontal="center" vertical="top" wrapText="1"/>
      <protection/>
    </xf>
    <xf numFmtId="49" fontId="13" fillId="33" borderId="52" xfId="44" applyNumberFormat="1" applyFont="1" applyFill="1" applyBorder="1" applyAlignment="1" applyProtection="1">
      <alignment horizontal="center" vertical="top" wrapText="1"/>
      <protection/>
    </xf>
    <xf numFmtId="49" fontId="13" fillId="33" borderId="43" xfId="44" applyNumberFormat="1" applyFont="1" applyFill="1" applyBorder="1" applyAlignment="1" applyProtection="1">
      <alignment horizontal="center" vertical="top" wrapText="1"/>
      <protection/>
    </xf>
    <xf numFmtId="49" fontId="13" fillId="33" borderId="34" xfId="44" applyNumberFormat="1" applyFont="1" applyFill="1" applyBorder="1" applyAlignment="1" applyProtection="1">
      <alignment horizontal="center" vertical="top" wrapText="1"/>
      <protection/>
    </xf>
    <xf numFmtId="49" fontId="13" fillId="33" borderId="19" xfId="44" applyNumberFormat="1" applyFont="1" applyFill="1" applyBorder="1" applyAlignment="1" applyProtection="1">
      <alignment horizontal="center" vertical="top" wrapText="1"/>
      <protection/>
    </xf>
    <xf numFmtId="49" fontId="13" fillId="33" borderId="20" xfId="44" applyNumberFormat="1" applyFont="1" applyFill="1" applyBorder="1" applyAlignment="1" applyProtection="1">
      <alignment horizontal="center" vertical="top" wrapText="1"/>
      <protection/>
    </xf>
    <xf numFmtId="44" fontId="0" fillId="33" borderId="0" xfId="0" applyNumberFormat="1" applyFill="1" applyBorder="1" applyAlignment="1" applyProtection="1">
      <alignment horizontal="center" wrapText="1"/>
      <protection/>
    </xf>
    <xf numFmtId="0" fontId="10" fillId="8" borderId="38" xfId="0" applyFont="1" applyFill="1" applyBorder="1" applyAlignment="1" applyProtection="1">
      <alignment horizontal="center" vertical="center" wrapText="1"/>
      <protection/>
    </xf>
    <xf numFmtId="0" fontId="10" fillId="8" borderId="54" xfId="0" applyFont="1" applyFill="1" applyBorder="1" applyAlignment="1" applyProtection="1">
      <alignment horizontal="center" vertical="center" wrapText="1"/>
      <protection/>
    </xf>
    <xf numFmtId="0" fontId="13" fillId="0" borderId="55" xfId="44" applyNumberFormat="1" applyFont="1" applyFill="1" applyBorder="1" applyAlignment="1" applyProtection="1">
      <alignment horizontal="center" vertical="center" wrapText="1"/>
      <protection/>
    </xf>
    <xf numFmtId="0" fontId="13" fillId="0" borderId="56" xfId="44" applyNumberFormat="1" applyFont="1" applyFill="1" applyBorder="1" applyAlignment="1" applyProtection="1">
      <alignment horizontal="center" vertical="center" wrapText="1"/>
      <protection/>
    </xf>
    <xf numFmtId="49" fontId="13" fillId="33" borderId="22" xfId="44" applyNumberFormat="1" applyFont="1" applyFill="1" applyBorder="1" applyAlignment="1" applyProtection="1">
      <alignment horizontal="center" vertical="top" wrapText="1"/>
      <protection/>
    </xf>
    <xf numFmtId="49" fontId="13" fillId="33" borderId="27" xfId="44" applyNumberFormat="1" applyFont="1" applyFill="1" applyBorder="1" applyAlignment="1" applyProtection="1">
      <alignment horizontal="center" vertical="top" wrapText="1"/>
      <protection/>
    </xf>
    <xf numFmtId="49" fontId="13" fillId="33" borderId="23" xfId="44" applyNumberFormat="1" applyFont="1" applyFill="1" applyBorder="1" applyAlignment="1" applyProtection="1">
      <alignment horizontal="center" vertical="top" wrapText="1"/>
      <protection/>
    </xf>
    <xf numFmtId="49" fontId="13" fillId="33" borderId="31" xfId="44" applyNumberFormat="1" applyFont="1" applyFill="1" applyBorder="1" applyAlignment="1" applyProtection="1">
      <alignment horizontal="center" vertical="top" wrapText="1"/>
      <protection/>
    </xf>
    <xf numFmtId="49" fontId="13" fillId="33" borderId="32" xfId="44" applyNumberFormat="1" applyFont="1" applyFill="1" applyBorder="1" applyAlignment="1" applyProtection="1">
      <alignment horizontal="center" vertical="top" wrapText="1"/>
      <protection/>
    </xf>
    <xf numFmtId="49" fontId="13" fillId="33" borderId="33" xfId="44" applyNumberFormat="1" applyFont="1" applyFill="1" applyBorder="1" applyAlignment="1" applyProtection="1">
      <alignment horizontal="center" vertical="top" wrapText="1"/>
      <protection/>
    </xf>
    <xf numFmtId="0" fontId="99" fillId="0" borderId="22" xfId="0" applyFont="1" applyFill="1" applyBorder="1" applyAlignment="1" applyProtection="1">
      <alignment horizontal="center" vertical="center" wrapText="1"/>
      <protection/>
    </xf>
    <xf numFmtId="0" fontId="99" fillId="0" borderId="27" xfId="0" applyFont="1" applyFill="1" applyBorder="1" applyAlignment="1" applyProtection="1">
      <alignment horizontal="center" vertical="center" wrapText="1"/>
      <protection/>
    </xf>
    <xf numFmtId="0" fontId="99" fillId="0" borderId="23" xfId="0" applyFont="1" applyFill="1" applyBorder="1" applyAlignment="1" applyProtection="1">
      <alignment horizontal="center" vertical="center" wrapText="1"/>
      <protection/>
    </xf>
    <xf numFmtId="0" fontId="86" fillId="8" borderId="35" xfId="0" applyFont="1" applyFill="1" applyBorder="1" applyAlignment="1" applyProtection="1">
      <alignment horizontal="center" vertical="center" wrapText="1"/>
      <protection/>
    </xf>
    <xf numFmtId="0" fontId="86" fillId="8" borderId="36" xfId="0" applyFont="1" applyFill="1" applyBorder="1" applyAlignment="1" applyProtection="1">
      <alignment horizontal="center" vertical="center" wrapText="1"/>
      <protection/>
    </xf>
    <xf numFmtId="0" fontId="86" fillId="8" borderId="37" xfId="0" applyFont="1" applyFill="1" applyBorder="1" applyAlignment="1" applyProtection="1">
      <alignment horizontal="center" vertical="center" wrapText="1"/>
      <protection/>
    </xf>
    <xf numFmtId="0" fontId="10" fillId="8" borderId="35" xfId="0" applyFont="1" applyFill="1" applyBorder="1" applyAlignment="1" applyProtection="1">
      <alignment horizontal="center" vertical="center" wrapText="1"/>
      <protection/>
    </xf>
    <xf numFmtId="0" fontId="10" fillId="8" borderId="36" xfId="0" applyFont="1" applyFill="1" applyBorder="1" applyAlignment="1" applyProtection="1">
      <alignment horizontal="center" vertical="center" wrapText="1"/>
      <protection/>
    </xf>
    <xf numFmtId="0" fontId="10" fillId="8" borderId="37" xfId="0" applyFont="1" applyFill="1" applyBorder="1" applyAlignment="1" applyProtection="1">
      <alignment horizontal="center" vertical="center" wrapText="1"/>
      <protection/>
    </xf>
    <xf numFmtId="0" fontId="13" fillId="0" borderId="22" xfId="44" applyNumberFormat="1" applyFont="1" applyFill="1" applyBorder="1" applyAlignment="1" applyProtection="1">
      <alignment horizontal="center" vertical="center" wrapText="1"/>
      <protection/>
    </xf>
    <xf numFmtId="0" fontId="13" fillId="0" borderId="27" xfId="44" applyNumberFormat="1" applyFont="1" applyFill="1" applyBorder="1" applyAlignment="1" applyProtection="1">
      <alignment horizontal="center" vertical="center" wrapText="1"/>
      <protection/>
    </xf>
    <xf numFmtId="0" fontId="13" fillId="0" borderId="23" xfId="44" applyNumberFormat="1" applyFont="1" applyFill="1" applyBorder="1" applyAlignment="1" applyProtection="1">
      <alignment horizontal="center" vertical="center" wrapText="1"/>
      <protection/>
    </xf>
    <xf numFmtId="0" fontId="82" fillId="10" borderId="24" xfId="0" applyFont="1" applyFill="1" applyBorder="1" applyAlignment="1">
      <alignment horizontal="right" vertical="center" wrapText="1"/>
    </xf>
    <xf numFmtId="0" fontId="82" fillId="10" borderId="25" xfId="0" applyFont="1" applyFill="1" applyBorder="1" applyAlignment="1">
      <alignment horizontal="right" vertical="center" wrapText="1"/>
    </xf>
    <xf numFmtId="164" fontId="82" fillId="0" borderId="57" xfId="0" applyNumberFormat="1" applyFont="1" applyBorder="1" applyAlignment="1">
      <alignment horizontal="center" vertical="center"/>
    </xf>
    <xf numFmtId="164" fontId="82" fillId="0" borderId="26" xfId="0" applyNumberFormat="1" applyFont="1" applyBorder="1" applyAlignment="1">
      <alignment horizontal="center" vertical="center"/>
    </xf>
    <xf numFmtId="0" fontId="10" fillId="37" borderId="38" xfId="0" applyFont="1" applyFill="1" applyBorder="1" applyAlignment="1" applyProtection="1">
      <alignment horizontal="right" vertical="center" wrapText="1"/>
      <protection/>
    </xf>
    <xf numFmtId="0" fontId="10" fillId="37" borderId="58" xfId="0" applyFont="1" applyFill="1" applyBorder="1" applyAlignment="1" applyProtection="1">
      <alignment horizontal="right" vertical="center" wrapText="1"/>
      <protection/>
    </xf>
    <xf numFmtId="0" fontId="10" fillId="37" borderId="59" xfId="0" applyFont="1" applyFill="1" applyBorder="1" applyAlignment="1" applyProtection="1">
      <alignment horizontal="right" vertical="center" wrapText="1"/>
      <protection/>
    </xf>
    <xf numFmtId="164" fontId="82" fillId="0" borderId="60" xfId="0" applyNumberFormat="1" applyFont="1" applyBorder="1" applyAlignment="1">
      <alignment horizontal="center" vertical="center"/>
    </xf>
    <xf numFmtId="164" fontId="82" fillId="0" borderId="16" xfId="0" applyNumberFormat="1" applyFont="1" applyBorder="1" applyAlignment="1">
      <alignment horizontal="center" vertical="center"/>
    </xf>
    <xf numFmtId="164" fontId="82" fillId="0" borderId="53" xfId="0" applyNumberFormat="1" applyFont="1" applyBorder="1" applyAlignment="1">
      <alignment horizontal="center" vertical="center"/>
    </xf>
    <xf numFmtId="164" fontId="82" fillId="0" borderId="20" xfId="0" applyNumberFormat="1" applyFont="1" applyBorder="1" applyAlignment="1">
      <alignment horizontal="center" vertical="center"/>
    </xf>
    <xf numFmtId="0" fontId="19" fillId="37" borderId="50" xfId="0" applyFont="1" applyFill="1" applyBorder="1" applyAlignment="1" applyProtection="1">
      <alignment horizontal="right" vertical="center" wrapText="1"/>
      <protection/>
    </xf>
    <xf numFmtId="0" fontId="19" fillId="37" borderId="61" xfId="0" applyFont="1" applyFill="1" applyBorder="1" applyAlignment="1" applyProtection="1">
      <alignment horizontal="right" vertical="center" wrapText="1"/>
      <protection/>
    </xf>
    <xf numFmtId="0" fontId="19" fillId="37" borderId="62" xfId="0" applyFont="1" applyFill="1" applyBorder="1" applyAlignment="1" applyProtection="1">
      <alignment horizontal="right" vertical="center" wrapText="1"/>
      <protection/>
    </xf>
    <xf numFmtId="0" fontId="100" fillId="0" borderId="0" xfId="0" applyFont="1" applyAlignment="1">
      <alignment horizontal="center"/>
    </xf>
    <xf numFmtId="0" fontId="82" fillId="10" borderId="21" xfId="0" applyFont="1" applyFill="1" applyBorder="1" applyAlignment="1">
      <alignment horizontal="right" vertical="center" wrapText="1"/>
    </xf>
    <xf numFmtId="0" fontId="82" fillId="10" borderId="15" xfId="0" applyFont="1" applyFill="1" applyBorder="1" applyAlignment="1">
      <alignment horizontal="right" vertical="center" wrapText="1"/>
    </xf>
    <xf numFmtId="0" fontId="82" fillId="10" borderId="34" xfId="0" applyFont="1" applyFill="1" applyBorder="1" applyAlignment="1">
      <alignment horizontal="right" vertical="center" wrapText="1"/>
    </xf>
    <xf numFmtId="0" fontId="82" fillId="10" borderId="19" xfId="0" applyFont="1" applyFill="1" applyBorder="1" applyAlignment="1">
      <alignment horizontal="right" vertical="center" wrapText="1"/>
    </xf>
    <xf numFmtId="0" fontId="76" fillId="0" borderId="0" xfId="53" applyAlignment="1" applyProtection="1">
      <alignment horizontal="center"/>
      <protection/>
    </xf>
    <xf numFmtId="0" fontId="0" fillId="0" borderId="15" xfId="0" applyFill="1" applyBorder="1" applyAlignment="1">
      <alignment horizontal="center" vertical="center" wrapText="1"/>
    </xf>
    <xf numFmtId="0" fontId="0" fillId="0" borderId="15" xfId="0" applyFont="1" applyFill="1" applyBorder="1" applyAlignment="1">
      <alignment horizontal="center" vertical="center" wrapText="1"/>
    </xf>
    <xf numFmtId="0" fontId="108" fillId="0" borderId="0" xfId="0" applyFont="1" applyBorder="1" applyAlignment="1">
      <alignment horizontal="center" vertical="center" wrapText="1"/>
    </xf>
    <xf numFmtId="0" fontId="90" fillId="0" borderId="15" xfId="0" applyFont="1" applyBorder="1" applyAlignment="1">
      <alignment horizontal="center" vertical="center" wrapText="1"/>
    </xf>
    <xf numFmtId="0" fontId="86" fillId="36" borderId="24" xfId="0" applyFont="1" applyFill="1" applyBorder="1" applyAlignment="1">
      <alignment horizontal="center" vertical="center" wrapText="1"/>
    </xf>
    <xf numFmtId="0" fontId="86" fillId="36" borderId="25" xfId="0" applyFont="1" applyFill="1" applyBorder="1" applyAlignment="1">
      <alignment horizontal="center" vertical="center" wrapText="1"/>
    </xf>
    <xf numFmtId="0" fontId="86" fillId="36" borderId="26" xfId="0" applyFont="1" applyFill="1" applyBorder="1" applyAlignment="1">
      <alignment horizontal="center" vertical="center" wrapText="1"/>
    </xf>
    <xf numFmtId="164" fontId="50" fillId="0" borderId="15" xfId="0" applyNumberFormat="1" applyFont="1" applyFill="1" applyBorder="1" applyAlignment="1" applyProtection="1">
      <alignment horizontal="center" vertical="center" wrapText="1"/>
      <protection/>
    </xf>
    <xf numFmtId="164" fontId="50" fillId="0" borderId="16" xfId="0" applyNumberFormat="1" applyFont="1" applyFill="1" applyBorder="1" applyAlignment="1" applyProtection="1">
      <alignment horizontal="center" vertical="center" wrapText="1"/>
      <protection/>
    </xf>
    <xf numFmtId="0" fontId="50" fillId="3" borderId="21" xfId="0" applyFont="1" applyFill="1" applyBorder="1" applyAlignment="1">
      <alignment horizontal="center" vertical="center"/>
    </xf>
    <xf numFmtId="0" fontId="50" fillId="3" borderId="15" xfId="0" applyFont="1" applyFill="1" applyBorder="1" applyAlignment="1">
      <alignment horizontal="center" vertical="center"/>
    </xf>
    <xf numFmtId="0" fontId="50" fillId="3" borderId="16" xfId="0" applyFont="1" applyFill="1" applyBorder="1" applyAlignment="1">
      <alignment horizontal="center" vertical="center"/>
    </xf>
    <xf numFmtId="0" fontId="50" fillId="3" borderId="17" xfId="0" applyFont="1" applyFill="1" applyBorder="1" applyAlignment="1">
      <alignment horizontal="center" vertical="center"/>
    </xf>
    <xf numFmtId="0" fontId="50" fillId="3" borderId="0" xfId="0" applyFont="1" applyFill="1" applyBorder="1" applyAlignment="1">
      <alignment horizontal="center" vertical="center"/>
    </xf>
    <xf numFmtId="0" fontId="50" fillId="3" borderId="18" xfId="0" applyFont="1" applyFill="1" applyBorder="1" applyAlignment="1">
      <alignment horizontal="center" vertical="center"/>
    </xf>
    <xf numFmtId="0" fontId="50" fillId="3" borderId="34" xfId="0" applyFont="1" applyFill="1" applyBorder="1" applyAlignment="1">
      <alignment horizontal="center" vertical="center"/>
    </xf>
    <xf numFmtId="0" fontId="50" fillId="3" borderId="19" xfId="0" applyFont="1" applyFill="1" applyBorder="1" applyAlignment="1">
      <alignment horizontal="center" vertical="center"/>
    </xf>
    <xf numFmtId="0" fontId="50" fillId="3" borderId="20" xfId="0" applyFont="1" applyFill="1" applyBorder="1" applyAlignment="1">
      <alignment horizontal="center" vertical="center"/>
    </xf>
    <xf numFmtId="164" fontId="82" fillId="0" borderId="39" xfId="0" applyNumberFormat="1" applyFont="1" applyBorder="1" applyAlignment="1">
      <alignment horizontal="center" vertical="center"/>
    </xf>
    <xf numFmtId="164" fontId="82" fillId="0" borderId="51" xfId="0" applyNumberFormat="1" applyFont="1" applyBorder="1" applyAlignment="1">
      <alignment horizontal="center" vertical="center"/>
    </xf>
    <xf numFmtId="0" fontId="86" fillId="8" borderId="24" xfId="0" applyFont="1" applyFill="1" applyBorder="1" applyAlignment="1">
      <alignment horizontal="center" vertical="center" wrapText="1"/>
    </xf>
    <xf numFmtId="0" fontId="86" fillId="8" borderId="25" xfId="0" applyFont="1" applyFill="1" applyBorder="1" applyAlignment="1">
      <alignment horizontal="center" vertical="center" wrapText="1"/>
    </xf>
    <xf numFmtId="0" fontId="86" fillId="8" borderId="26" xfId="0" applyFont="1" applyFill="1" applyBorder="1" applyAlignment="1">
      <alignment horizontal="center" vertical="center" wrapText="1"/>
    </xf>
    <xf numFmtId="0" fontId="76" fillId="33" borderId="0" xfId="53" applyFill="1" applyAlignment="1" applyProtection="1">
      <alignment horizontal="center" vertical="center"/>
      <protection/>
    </xf>
    <xf numFmtId="0" fontId="99" fillId="33" borderId="0" xfId="0" applyNumberFormat="1" applyFont="1" applyFill="1" applyAlignment="1" applyProtection="1">
      <alignment horizontal="center" wrapText="1"/>
      <protection/>
    </xf>
    <xf numFmtId="0" fontId="102" fillId="0" borderId="0" xfId="0" applyFont="1" applyFill="1" applyBorder="1" applyAlignment="1" applyProtection="1">
      <alignment horizontal="center"/>
      <protection/>
    </xf>
    <xf numFmtId="0" fontId="102" fillId="36" borderId="24" xfId="0" applyFont="1" applyFill="1" applyBorder="1" applyAlignment="1" applyProtection="1">
      <alignment horizontal="center" vertical="center"/>
      <protection/>
    </xf>
    <xf numFmtId="0" fontId="102" fillId="36" borderId="25" xfId="0" applyFont="1" applyFill="1" applyBorder="1" applyAlignment="1" applyProtection="1">
      <alignment horizontal="center" vertical="center"/>
      <protection/>
    </xf>
    <xf numFmtId="0" fontId="102" fillId="36" borderId="26" xfId="0" applyFont="1" applyFill="1" applyBorder="1" applyAlignment="1" applyProtection="1">
      <alignment horizontal="center" vertical="center"/>
      <protection/>
    </xf>
    <xf numFmtId="0" fontId="8" fillId="0" borderId="0" xfId="0" applyFont="1" applyFill="1" applyBorder="1" applyAlignment="1" applyProtection="1">
      <alignment horizontal="center" wrapText="1"/>
      <protection/>
    </xf>
    <xf numFmtId="49" fontId="96" fillId="33" borderId="0" xfId="44" applyNumberFormat="1" applyFont="1" applyFill="1" applyBorder="1" applyAlignment="1" applyProtection="1">
      <alignment horizontal="left" vertical="top" wrapText="1"/>
      <protection/>
    </xf>
    <xf numFmtId="167" fontId="82" fillId="33" borderId="25" xfId="44" applyNumberFormat="1" applyFont="1" applyFill="1" applyBorder="1" applyAlignment="1" applyProtection="1">
      <alignment horizontal="center"/>
      <protection/>
    </xf>
    <xf numFmtId="167" fontId="82" fillId="33" borderId="26" xfId="44" applyNumberFormat="1"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57150</xdr:rowOff>
    </xdr:from>
    <xdr:to>
      <xdr:col>4</xdr:col>
      <xdr:colOff>523875</xdr:colOff>
      <xdr:row>1</xdr:row>
      <xdr:rowOff>247650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95250" y="57150"/>
          <a:ext cx="2867025" cy="381000"/>
        </a:xfrm>
        <a:prstGeom prst="rect">
          <a:avLst/>
        </a:prstGeom>
        <a:noFill/>
        <a:ln w="9525" cmpd="sng">
          <a:noFill/>
        </a:ln>
      </xdr:spPr>
    </xdr:pic>
    <xdr:clientData/>
  </xdr:twoCellAnchor>
  <xdr:twoCellAnchor editAs="oneCell">
    <xdr:from>
      <xdr:col>0</xdr:col>
      <xdr:colOff>104775</xdr:colOff>
      <xdr:row>51</xdr:row>
      <xdr:rowOff>76200</xdr:rowOff>
    </xdr:from>
    <xdr:to>
      <xdr:col>3</xdr:col>
      <xdr:colOff>561975</xdr:colOff>
      <xdr:row>53</xdr:row>
      <xdr:rowOff>104775</xdr:rowOff>
    </xdr:to>
    <xdr:pic>
      <xdr:nvPicPr>
        <xdr:cNvPr id="2" name="ctl00_onetidHeadbnnr0" descr="Food and Nutrition Service Logo"/>
        <xdr:cNvPicPr preferRelativeResize="1">
          <a:picLocks noChangeAspect="1"/>
        </xdr:cNvPicPr>
      </xdr:nvPicPr>
      <xdr:blipFill>
        <a:blip r:embed="rId1"/>
        <a:stretch>
          <a:fillRect/>
        </a:stretch>
      </xdr:blipFill>
      <xdr:spPr>
        <a:xfrm>
          <a:off x="104775" y="10439400"/>
          <a:ext cx="2286000" cy="428625"/>
        </a:xfrm>
        <a:prstGeom prst="rect">
          <a:avLst/>
        </a:prstGeom>
        <a:noFill/>
        <a:ln w="9525" cmpd="sng">
          <a:noFill/>
        </a:ln>
      </xdr:spPr>
    </xdr:pic>
    <xdr:clientData/>
  </xdr:twoCellAnchor>
  <xdr:twoCellAnchor editAs="oneCell">
    <xdr:from>
      <xdr:col>0</xdr:col>
      <xdr:colOff>95250</xdr:colOff>
      <xdr:row>104</xdr:row>
      <xdr:rowOff>57150</xdr:rowOff>
    </xdr:from>
    <xdr:to>
      <xdr:col>3</xdr:col>
      <xdr:colOff>581025</xdr:colOff>
      <xdr:row>106</xdr:row>
      <xdr:rowOff>104775</xdr:rowOff>
    </xdr:to>
    <xdr:pic>
      <xdr:nvPicPr>
        <xdr:cNvPr id="3" name="ctl00_onetidHeadbnnr0" descr="Food and Nutrition Service Logo"/>
        <xdr:cNvPicPr preferRelativeResize="1">
          <a:picLocks noChangeAspect="1"/>
        </xdr:cNvPicPr>
      </xdr:nvPicPr>
      <xdr:blipFill>
        <a:blip r:embed="rId1"/>
        <a:stretch>
          <a:fillRect/>
        </a:stretch>
      </xdr:blipFill>
      <xdr:spPr>
        <a:xfrm>
          <a:off x="95250" y="20774025"/>
          <a:ext cx="2314575" cy="438150"/>
        </a:xfrm>
        <a:prstGeom prst="rect">
          <a:avLst/>
        </a:prstGeom>
        <a:noFill/>
        <a:ln w="9525" cmpd="sng">
          <a:noFill/>
        </a:ln>
      </xdr:spPr>
    </xdr:pic>
    <xdr:clientData/>
  </xdr:twoCellAnchor>
  <xdr:twoCellAnchor editAs="oneCell">
    <xdr:from>
      <xdr:col>0</xdr:col>
      <xdr:colOff>95250</xdr:colOff>
      <xdr:row>157</xdr:row>
      <xdr:rowOff>57150</xdr:rowOff>
    </xdr:from>
    <xdr:to>
      <xdr:col>3</xdr:col>
      <xdr:colOff>581025</xdr:colOff>
      <xdr:row>159</xdr:row>
      <xdr:rowOff>104775</xdr:rowOff>
    </xdr:to>
    <xdr:pic>
      <xdr:nvPicPr>
        <xdr:cNvPr id="4" name="ctl00_onetidHeadbnnr0" descr="Food and Nutrition Service Logo"/>
        <xdr:cNvPicPr preferRelativeResize="1">
          <a:picLocks noChangeAspect="1"/>
        </xdr:cNvPicPr>
      </xdr:nvPicPr>
      <xdr:blipFill>
        <a:blip r:embed="rId1"/>
        <a:stretch>
          <a:fillRect/>
        </a:stretch>
      </xdr:blipFill>
      <xdr:spPr>
        <a:xfrm>
          <a:off x="95250" y="31232475"/>
          <a:ext cx="231457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2</xdr:col>
      <xdr:colOff>1228725</xdr:colOff>
      <xdr:row>2</xdr:row>
      <xdr:rowOff>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0" y="19050"/>
          <a:ext cx="2447925"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247650</xdr:colOff>
      <xdr:row>2</xdr:row>
      <xdr:rowOff>95250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0" y="0"/>
          <a:ext cx="1828800"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2</xdr:col>
      <xdr:colOff>1095375</xdr:colOff>
      <xdr:row>2</xdr:row>
      <xdr:rowOff>133350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0" y="38100"/>
          <a:ext cx="2438400" cy="476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733425</xdr:colOff>
      <xdr:row>3</xdr:row>
      <xdr:rowOff>19050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0" y="0"/>
          <a:ext cx="2314575" cy="600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4</xdr:col>
      <xdr:colOff>476250</xdr:colOff>
      <xdr:row>2</xdr:row>
      <xdr:rowOff>180975</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0" y="57150"/>
          <a:ext cx="2390775" cy="5048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19050</xdr:colOff>
      <xdr:row>1</xdr:row>
      <xdr:rowOff>285750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0" y="0"/>
          <a:ext cx="2438400" cy="4762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19050</xdr:colOff>
      <xdr:row>1</xdr:row>
      <xdr:rowOff>285750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0" y="0"/>
          <a:ext cx="24384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78"/>
  <sheetViews>
    <sheetView showGridLines="0" tabSelected="1" zoomScale="120" zoomScaleNormal="120" workbookViewId="0" topLeftCell="A1">
      <selection activeCell="A15" sqref="A15:H16"/>
    </sheetView>
  </sheetViews>
  <sheetFormatPr defaultColWidth="0" defaultRowHeight="15"/>
  <cols>
    <col min="1" max="7" width="9.140625" style="0" customWidth="1"/>
    <col min="8" max="8" width="30.8515625" style="0" customWidth="1"/>
    <col min="9" max="9" width="0.5625" style="0" hidden="1" customWidth="1"/>
    <col min="10" max="16384" width="9.140625" style="0" hidden="1" customWidth="1"/>
  </cols>
  <sheetData>
    <row r="1" spans="1:8" ht="15">
      <c r="A1" s="46"/>
      <c r="B1" s="10"/>
      <c r="C1" s="10"/>
      <c r="D1" s="10"/>
      <c r="E1" s="10"/>
      <c r="F1" s="10"/>
      <c r="G1" s="10"/>
      <c r="H1" s="11"/>
    </row>
    <row r="2" spans="1:8" ht="30" customHeight="1" thickBot="1">
      <c r="A2" s="44"/>
      <c r="B2" s="9"/>
      <c r="C2" s="9"/>
      <c r="D2" s="9"/>
      <c r="E2" s="9"/>
      <c r="F2" s="9"/>
      <c r="G2" s="9"/>
      <c r="H2" s="13"/>
    </row>
    <row r="3" spans="1:8" ht="18.75">
      <c r="A3" s="312" t="s">
        <v>136</v>
      </c>
      <c r="B3" s="313"/>
      <c r="C3" s="313"/>
      <c r="D3" s="313"/>
      <c r="E3" s="313"/>
      <c r="F3" s="313"/>
      <c r="G3" s="313"/>
      <c r="H3" s="314"/>
    </row>
    <row r="4" spans="1:8" ht="15" customHeight="1">
      <c r="A4" s="315" t="s">
        <v>47</v>
      </c>
      <c r="B4" s="316"/>
      <c r="C4" s="316"/>
      <c r="D4" s="316"/>
      <c r="E4" s="316"/>
      <c r="F4" s="316"/>
      <c r="G4" s="316"/>
      <c r="H4" s="317"/>
    </row>
    <row r="5" spans="1:8" ht="15">
      <c r="A5" s="315"/>
      <c r="B5" s="316"/>
      <c r="C5" s="316"/>
      <c r="D5" s="316"/>
      <c r="E5" s="316"/>
      <c r="F5" s="316"/>
      <c r="G5" s="316"/>
      <c r="H5" s="317"/>
    </row>
    <row r="6" spans="1:8" ht="15.75">
      <c r="A6" s="12" t="s">
        <v>72</v>
      </c>
      <c r="B6" s="9"/>
      <c r="C6" s="9"/>
      <c r="D6" s="9"/>
      <c r="E6" s="9"/>
      <c r="F6" s="9"/>
      <c r="G6" s="9"/>
      <c r="H6" s="13"/>
    </row>
    <row r="7" spans="1:8" ht="15.75">
      <c r="A7" s="12" t="s">
        <v>71</v>
      </c>
      <c r="B7" s="9"/>
      <c r="C7" s="9"/>
      <c r="D7" s="9"/>
      <c r="E7" s="9"/>
      <c r="F7" s="9"/>
      <c r="G7" s="9"/>
      <c r="H7" s="13"/>
    </row>
    <row r="8" spans="1:8" ht="15.75">
      <c r="A8" s="12" t="s">
        <v>48</v>
      </c>
      <c r="B8" s="9"/>
      <c r="C8" s="9"/>
      <c r="D8" s="9"/>
      <c r="E8" s="9"/>
      <c r="F8" s="9"/>
      <c r="G8" s="9"/>
      <c r="H8" s="13"/>
    </row>
    <row r="9" spans="1:8" ht="15.75">
      <c r="A9" s="12" t="s">
        <v>51</v>
      </c>
      <c r="B9" s="9"/>
      <c r="C9" s="9"/>
      <c r="D9" s="9"/>
      <c r="E9" s="9"/>
      <c r="F9" s="9"/>
      <c r="G9" s="9"/>
      <c r="H9" s="13"/>
    </row>
    <row r="10" spans="1:8" ht="15.75">
      <c r="A10" s="12" t="s">
        <v>53</v>
      </c>
      <c r="B10" s="9"/>
      <c r="C10" s="9"/>
      <c r="D10" s="9"/>
      <c r="E10" s="9"/>
      <c r="F10" s="9"/>
      <c r="G10" s="9"/>
      <c r="H10" s="13"/>
    </row>
    <row r="11" spans="1:8" ht="15.75">
      <c r="A11" s="12" t="s">
        <v>52</v>
      </c>
      <c r="B11" s="9"/>
      <c r="C11" s="9"/>
      <c r="D11" s="9"/>
      <c r="E11" s="9"/>
      <c r="F11" s="9"/>
      <c r="G11" s="9"/>
      <c r="H11" s="13"/>
    </row>
    <row r="12" spans="1:8" ht="15.75">
      <c r="A12" s="12"/>
      <c r="B12" s="9"/>
      <c r="C12" s="9"/>
      <c r="D12" s="9"/>
      <c r="E12" s="9"/>
      <c r="F12" s="9"/>
      <c r="G12" s="9"/>
      <c r="H12" s="13"/>
    </row>
    <row r="13" spans="1:8" ht="15.75">
      <c r="A13" s="14" t="s">
        <v>75</v>
      </c>
      <c r="B13" s="9"/>
      <c r="C13" s="9"/>
      <c r="D13" s="9"/>
      <c r="E13" s="9"/>
      <c r="F13" s="9"/>
      <c r="G13" s="9"/>
      <c r="H13" s="13"/>
    </row>
    <row r="14" spans="1:8" ht="15.75">
      <c r="A14" s="12"/>
      <c r="B14" s="9"/>
      <c r="C14" s="9"/>
      <c r="D14" s="9"/>
      <c r="E14" s="9"/>
      <c r="F14" s="9"/>
      <c r="G14" s="9"/>
      <c r="H14" s="13"/>
    </row>
    <row r="15" spans="1:9" ht="15.75" customHeight="1">
      <c r="A15" s="260" t="s">
        <v>149</v>
      </c>
      <c r="B15" s="261"/>
      <c r="C15" s="261"/>
      <c r="D15" s="261"/>
      <c r="E15" s="261"/>
      <c r="F15" s="261"/>
      <c r="G15" s="261"/>
      <c r="H15" s="262"/>
      <c r="I15" s="53" t="s">
        <v>149</v>
      </c>
    </row>
    <row r="16" spans="1:8" ht="15.75" customHeight="1">
      <c r="A16" s="260"/>
      <c r="B16" s="261"/>
      <c r="C16" s="261"/>
      <c r="D16" s="261"/>
      <c r="E16" s="261"/>
      <c r="F16" s="261"/>
      <c r="G16" s="261"/>
      <c r="H16" s="262"/>
    </row>
    <row r="17" spans="1:8" ht="15.75">
      <c r="A17" s="12"/>
      <c r="B17" s="9"/>
      <c r="C17" s="9"/>
      <c r="D17" s="9"/>
      <c r="E17" s="9"/>
      <c r="F17" s="9"/>
      <c r="G17" s="9"/>
      <c r="H17" s="13"/>
    </row>
    <row r="18" spans="1:8" ht="15.75">
      <c r="A18" s="14" t="s">
        <v>195</v>
      </c>
      <c r="B18" s="9"/>
      <c r="C18" s="9"/>
      <c r="D18" s="9"/>
      <c r="E18" s="9"/>
      <c r="F18" s="9"/>
      <c r="G18" s="9"/>
      <c r="H18" s="13"/>
    </row>
    <row r="19" spans="1:8" ht="15.75">
      <c r="A19" s="12" t="s">
        <v>68</v>
      </c>
      <c r="B19" s="9"/>
      <c r="C19" s="9"/>
      <c r="D19" s="9"/>
      <c r="E19" s="9"/>
      <c r="F19" s="9"/>
      <c r="G19" s="9"/>
      <c r="H19" s="13"/>
    </row>
    <row r="20" spans="1:8" ht="15.75">
      <c r="A20" s="174" t="s">
        <v>43</v>
      </c>
      <c r="B20" s="263" t="s">
        <v>137</v>
      </c>
      <c r="C20" s="263"/>
      <c r="D20" s="263"/>
      <c r="E20" s="263"/>
      <c r="F20" s="29"/>
      <c r="G20" s="9"/>
      <c r="H20" s="13"/>
    </row>
    <row r="21" spans="1:8" ht="15.75">
      <c r="A21" s="174" t="s">
        <v>44</v>
      </c>
      <c r="B21" s="263" t="s">
        <v>138</v>
      </c>
      <c r="C21" s="263"/>
      <c r="D21" s="263"/>
      <c r="E21" s="263"/>
      <c r="F21" s="29"/>
      <c r="G21" s="9"/>
      <c r="H21" s="13"/>
    </row>
    <row r="22" spans="1:8" ht="15.75">
      <c r="A22" s="174" t="s">
        <v>45</v>
      </c>
      <c r="B22" s="263" t="s">
        <v>139</v>
      </c>
      <c r="C22" s="263"/>
      <c r="D22" s="263"/>
      <c r="E22" s="263"/>
      <c r="F22" s="263"/>
      <c r="G22" s="9"/>
      <c r="H22" s="13"/>
    </row>
    <row r="23" spans="1:8" ht="15.75">
      <c r="A23" s="174" t="s">
        <v>46</v>
      </c>
      <c r="B23" s="263" t="s">
        <v>140</v>
      </c>
      <c r="C23" s="263"/>
      <c r="D23" s="263"/>
      <c r="E23" s="29"/>
      <c r="F23" s="29"/>
      <c r="G23" s="9"/>
      <c r="H23" s="13"/>
    </row>
    <row r="24" spans="1:8" ht="15.75">
      <c r="A24" s="174" t="s">
        <v>65</v>
      </c>
      <c r="B24" s="263" t="s">
        <v>141</v>
      </c>
      <c r="C24" s="263"/>
      <c r="D24" s="263"/>
      <c r="E24" s="29"/>
      <c r="F24" s="29"/>
      <c r="G24" s="9"/>
      <c r="H24" s="13"/>
    </row>
    <row r="25" spans="1:8" s="240" customFormat="1" ht="15.75">
      <c r="A25" s="45" t="s">
        <v>196</v>
      </c>
      <c r="B25" s="39"/>
      <c r="C25" s="39"/>
      <c r="D25" s="39"/>
      <c r="E25" s="39"/>
      <c r="F25" s="39"/>
      <c r="G25" s="39"/>
      <c r="H25" s="259"/>
    </row>
    <row r="26" spans="1:8" ht="15.75">
      <c r="A26" s="174"/>
      <c r="B26" s="176"/>
      <c r="C26" s="175"/>
      <c r="D26" s="175"/>
      <c r="E26" s="29"/>
      <c r="F26" s="29"/>
      <c r="G26" s="9"/>
      <c r="H26" s="13"/>
    </row>
    <row r="27" spans="1:8" ht="15">
      <c r="A27" s="300"/>
      <c r="B27" s="301" t="s">
        <v>66</v>
      </c>
      <c r="C27" s="301"/>
      <c r="D27" s="301"/>
      <c r="E27" s="301"/>
      <c r="F27" s="301"/>
      <c r="G27" s="301"/>
      <c r="H27" s="302"/>
    </row>
    <row r="28" spans="1:8" ht="15">
      <c r="A28" s="300"/>
      <c r="B28" s="301"/>
      <c r="C28" s="301"/>
      <c r="D28" s="301"/>
      <c r="E28" s="301"/>
      <c r="F28" s="301"/>
      <c r="G28" s="301"/>
      <c r="H28" s="302"/>
    </row>
    <row r="29" spans="1:8" ht="15.75">
      <c r="A29" s="45"/>
      <c r="B29" s="9"/>
      <c r="C29" s="9"/>
      <c r="D29" s="9"/>
      <c r="E29" s="9"/>
      <c r="F29" s="9"/>
      <c r="G29" s="9"/>
      <c r="H29" s="13"/>
    </row>
    <row r="30" spans="1:8" ht="15.75" customHeight="1">
      <c r="A30" s="303" t="s">
        <v>142</v>
      </c>
      <c r="B30" s="304"/>
      <c r="C30" s="304"/>
      <c r="D30" s="304"/>
      <c r="E30" s="304"/>
      <c r="F30" s="304"/>
      <c r="G30" s="304"/>
      <c r="H30" s="305"/>
    </row>
    <row r="31" spans="1:8" s="53" customFormat="1" ht="15.75" customHeight="1">
      <c r="A31" s="303"/>
      <c r="B31" s="304"/>
      <c r="C31" s="304"/>
      <c r="D31" s="304"/>
      <c r="E31" s="304"/>
      <c r="F31" s="304"/>
      <c r="G31" s="304"/>
      <c r="H31" s="305"/>
    </row>
    <row r="32" spans="1:8" ht="15.75">
      <c r="A32" s="177" t="s">
        <v>49</v>
      </c>
      <c r="B32" s="178"/>
      <c r="C32" s="178"/>
      <c r="D32" s="178"/>
      <c r="E32" s="178"/>
      <c r="F32" s="178"/>
      <c r="G32" s="178"/>
      <c r="H32" s="179"/>
    </row>
    <row r="33" spans="1:8" ht="15.75">
      <c r="A33" s="177" t="s">
        <v>143</v>
      </c>
      <c r="B33" s="178"/>
      <c r="C33" s="178"/>
      <c r="D33" s="178"/>
      <c r="E33" s="178"/>
      <c r="F33" s="178"/>
      <c r="G33" s="178"/>
      <c r="H33" s="179"/>
    </row>
    <row r="34" spans="1:8" ht="15.75">
      <c r="A34" s="177" t="s">
        <v>144</v>
      </c>
      <c r="B34" s="178"/>
      <c r="C34" s="178"/>
      <c r="D34" s="178"/>
      <c r="E34" s="178"/>
      <c r="F34" s="178"/>
      <c r="G34" s="178"/>
      <c r="H34" s="179"/>
    </row>
    <row r="35" spans="1:8" ht="15.75">
      <c r="A35" s="14"/>
      <c r="B35" s="9"/>
      <c r="C35" s="9"/>
      <c r="D35" s="9"/>
      <c r="E35" s="9"/>
      <c r="F35" s="9"/>
      <c r="G35" s="9"/>
      <c r="H35" s="13"/>
    </row>
    <row r="36" spans="1:8" ht="15.75">
      <c r="A36" s="14" t="s">
        <v>145</v>
      </c>
      <c r="B36" s="9"/>
      <c r="C36" s="9"/>
      <c r="D36" s="9"/>
      <c r="E36" s="9"/>
      <c r="F36" s="9"/>
      <c r="G36" s="9"/>
      <c r="H36" s="13"/>
    </row>
    <row r="37" spans="1:8" ht="15.75">
      <c r="A37" s="177" t="s">
        <v>67</v>
      </c>
      <c r="B37" s="178"/>
      <c r="C37" s="178"/>
      <c r="D37" s="178"/>
      <c r="E37" s="178"/>
      <c r="F37" s="178"/>
      <c r="G37" s="178"/>
      <c r="H37" s="179"/>
    </row>
    <row r="38" spans="1:8" ht="15.75">
      <c r="A38" s="177" t="s">
        <v>148</v>
      </c>
      <c r="B38" s="178"/>
      <c r="C38" s="178"/>
      <c r="D38" s="178"/>
      <c r="E38" s="178"/>
      <c r="F38" s="178"/>
      <c r="G38" s="178"/>
      <c r="H38" s="179"/>
    </row>
    <row r="39" spans="1:8" ht="15.75">
      <c r="A39" s="177" t="s">
        <v>146</v>
      </c>
      <c r="B39" s="178"/>
      <c r="C39" s="178"/>
      <c r="D39" s="178"/>
      <c r="E39" s="178"/>
      <c r="F39" s="178"/>
      <c r="G39" s="178"/>
      <c r="H39" s="179"/>
    </row>
    <row r="40" spans="1:8" ht="15.75">
      <c r="A40" s="177" t="s">
        <v>147</v>
      </c>
      <c r="B40" s="178"/>
      <c r="C40" s="178"/>
      <c r="D40" s="178"/>
      <c r="E40" s="178"/>
      <c r="F40" s="178"/>
      <c r="G40" s="178"/>
      <c r="H40" s="179"/>
    </row>
    <row r="41" spans="1:8" ht="15.75">
      <c r="A41" s="14"/>
      <c r="B41" s="9"/>
      <c r="C41" s="9"/>
      <c r="D41" s="9"/>
      <c r="E41" s="9"/>
      <c r="F41" s="9"/>
      <c r="G41" s="9"/>
      <c r="H41" s="13"/>
    </row>
    <row r="42" spans="1:8" ht="18.75">
      <c r="A42" s="186" t="s">
        <v>150</v>
      </c>
      <c r="B42" s="9"/>
      <c r="C42" s="9"/>
      <c r="D42" s="9"/>
      <c r="E42" s="9"/>
      <c r="F42" s="9"/>
      <c r="G42" s="9"/>
      <c r="H42" s="13"/>
    </row>
    <row r="43" spans="1:9" ht="15">
      <c r="A43" s="306" t="s">
        <v>151</v>
      </c>
      <c r="B43" s="307"/>
      <c r="C43" s="307"/>
      <c r="D43" s="307"/>
      <c r="E43" s="307"/>
      <c r="F43" s="307"/>
      <c r="G43" s="307"/>
      <c r="H43" s="308"/>
      <c r="I43" s="53" t="s">
        <v>151</v>
      </c>
    </row>
    <row r="44" spans="1:8" ht="15">
      <c r="A44" s="306"/>
      <c r="B44" s="307"/>
      <c r="C44" s="307"/>
      <c r="D44" s="307"/>
      <c r="E44" s="307"/>
      <c r="F44" s="307"/>
      <c r="G44" s="307"/>
      <c r="H44" s="308"/>
    </row>
    <row r="45" spans="1:8" ht="15.75">
      <c r="A45" s="28" t="s">
        <v>28</v>
      </c>
      <c r="B45" s="9"/>
      <c r="C45" s="9"/>
      <c r="D45" s="9"/>
      <c r="E45" s="9"/>
      <c r="F45" s="9"/>
      <c r="G45" s="9"/>
      <c r="H45" s="13"/>
    </row>
    <row r="46" spans="1:8" ht="15.75">
      <c r="A46" s="174" t="s">
        <v>43</v>
      </c>
      <c r="B46" s="263" t="s">
        <v>137</v>
      </c>
      <c r="C46" s="263"/>
      <c r="D46" s="263"/>
      <c r="E46" s="263"/>
      <c r="F46" s="9"/>
      <c r="G46" s="9"/>
      <c r="H46" s="13"/>
    </row>
    <row r="47" spans="1:8" ht="15.75">
      <c r="A47" s="14"/>
      <c r="B47" s="9"/>
      <c r="C47" s="9"/>
      <c r="D47" s="9"/>
      <c r="E47" s="9"/>
      <c r="F47" s="9"/>
      <c r="G47" s="9"/>
      <c r="H47" s="13"/>
    </row>
    <row r="48" spans="1:8" ht="15">
      <c r="A48" s="269" t="s">
        <v>169</v>
      </c>
      <c r="B48" s="270"/>
      <c r="C48" s="270"/>
      <c r="D48" s="270"/>
      <c r="E48" s="270"/>
      <c r="F48" s="270"/>
      <c r="G48" s="270"/>
      <c r="H48" s="271"/>
    </row>
    <row r="49" spans="1:8" ht="15">
      <c r="A49" s="269"/>
      <c r="B49" s="270"/>
      <c r="C49" s="270"/>
      <c r="D49" s="270"/>
      <c r="E49" s="270"/>
      <c r="F49" s="270"/>
      <c r="G49" s="270"/>
      <c r="H49" s="271"/>
    </row>
    <row r="50" spans="1:8" ht="15">
      <c r="A50" s="275" t="s">
        <v>152</v>
      </c>
      <c r="B50" s="276"/>
      <c r="C50" s="276"/>
      <c r="D50" s="276"/>
      <c r="E50" s="276"/>
      <c r="F50" s="276"/>
      <c r="G50" s="276"/>
      <c r="H50" s="277"/>
    </row>
    <row r="51" spans="1:8" ht="15.75" thickBot="1">
      <c r="A51" s="278"/>
      <c r="B51" s="279"/>
      <c r="C51" s="279"/>
      <c r="D51" s="279"/>
      <c r="E51" s="279"/>
      <c r="F51" s="279"/>
      <c r="G51" s="279"/>
      <c r="H51" s="280"/>
    </row>
    <row r="52" spans="1:8" ht="15.75">
      <c r="A52" s="192"/>
      <c r="B52" s="10"/>
      <c r="C52" s="10"/>
      <c r="D52" s="10"/>
      <c r="E52" s="10"/>
      <c r="F52" s="10"/>
      <c r="G52" s="10"/>
      <c r="H52" s="11"/>
    </row>
    <row r="53" spans="1:8" ht="15.75">
      <c r="A53" s="15"/>
      <c r="B53" s="9"/>
      <c r="C53" s="9"/>
      <c r="D53" s="9"/>
      <c r="E53" s="9"/>
      <c r="F53" s="9"/>
      <c r="G53" s="9"/>
      <c r="H53" s="13"/>
    </row>
    <row r="54" spans="1:8" ht="16.5" thickBot="1">
      <c r="A54" s="184"/>
      <c r="B54" s="16"/>
      <c r="C54" s="16"/>
      <c r="D54" s="16"/>
      <c r="E54" s="16"/>
      <c r="F54" s="16"/>
      <c r="G54" s="16"/>
      <c r="H54" s="17"/>
    </row>
    <row r="55" spans="1:8" ht="15">
      <c r="A55" s="272" t="s">
        <v>155</v>
      </c>
      <c r="B55" s="273"/>
      <c r="C55" s="273"/>
      <c r="D55" s="273"/>
      <c r="E55" s="273"/>
      <c r="F55" s="273"/>
      <c r="G55" s="273"/>
      <c r="H55" s="274"/>
    </row>
    <row r="56" spans="1:8" ht="15">
      <c r="A56" s="275"/>
      <c r="B56" s="276"/>
      <c r="C56" s="276"/>
      <c r="D56" s="276"/>
      <c r="E56" s="276"/>
      <c r="F56" s="276"/>
      <c r="G56" s="276"/>
      <c r="H56" s="277"/>
    </row>
    <row r="57" spans="1:8" ht="15.75">
      <c r="A57" s="28" t="s">
        <v>29</v>
      </c>
      <c r="B57" s="9"/>
      <c r="C57" s="9"/>
      <c r="D57" s="9"/>
      <c r="E57" s="9"/>
      <c r="F57" s="9"/>
      <c r="G57" s="9"/>
      <c r="H57" s="13"/>
    </row>
    <row r="58" spans="1:8" ht="15.75">
      <c r="A58" s="200" t="s">
        <v>44</v>
      </c>
      <c r="B58" s="263" t="s">
        <v>138</v>
      </c>
      <c r="C58" s="263"/>
      <c r="D58" s="263"/>
      <c r="E58" s="263"/>
      <c r="F58" s="9"/>
      <c r="G58" s="9"/>
      <c r="H58" s="13"/>
    </row>
    <row r="59" spans="1:8" ht="15.75">
      <c r="A59" s="193" t="s">
        <v>156</v>
      </c>
      <c r="B59" s="14"/>
      <c r="C59" s="9"/>
      <c r="D59" s="9"/>
      <c r="E59" s="9"/>
      <c r="F59" s="9"/>
      <c r="G59" s="9"/>
      <c r="H59" s="13"/>
    </row>
    <row r="60" spans="1:8" ht="15.75">
      <c r="A60" s="14"/>
      <c r="B60" s="39"/>
      <c r="C60" s="9"/>
      <c r="D60" s="9"/>
      <c r="E60" s="9"/>
      <c r="F60" s="9"/>
      <c r="G60" s="9"/>
      <c r="H60" s="13"/>
    </row>
    <row r="61" spans="1:8" ht="15.75">
      <c r="A61" s="12" t="s">
        <v>157</v>
      </c>
      <c r="B61" s="9"/>
      <c r="C61" s="9"/>
      <c r="D61" s="9"/>
      <c r="E61" s="9"/>
      <c r="F61" s="9"/>
      <c r="G61" s="9"/>
      <c r="H61" s="13"/>
    </row>
    <row r="62" spans="1:8" ht="15.75">
      <c r="A62" s="12"/>
      <c r="B62" s="9"/>
      <c r="C62" s="9"/>
      <c r="D62" s="9"/>
      <c r="E62" s="9"/>
      <c r="F62" s="9"/>
      <c r="G62" s="9"/>
      <c r="H62" s="13"/>
    </row>
    <row r="63" spans="1:8" ht="15">
      <c r="A63" s="269" t="s">
        <v>158</v>
      </c>
      <c r="B63" s="270"/>
      <c r="C63" s="270"/>
      <c r="D63" s="270"/>
      <c r="E63" s="270"/>
      <c r="F63" s="270"/>
      <c r="G63" s="270"/>
      <c r="H63" s="271"/>
    </row>
    <row r="64" spans="1:8" ht="15">
      <c r="A64" s="269"/>
      <c r="B64" s="270"/>
      <c r="C64" s="270"/>
      <c r="D64" s="270"/>
      <c r="E64" s="270"/>
      <c r="F64" s="270"/>
      <c r="G64" s="270"/>
      <c r="H64" s="271"/>
    </row>
    <row r="65" spans="1:8" ht="15">
      <c r="A65" s="269" t="s">
        <v>159</v>
      </c>
      <c r="B65" s="270"/>
      <c r="C65" s="270"/>
      <c r="D65" s="270"/>
      <c r="E65" s="270"/>
      <c r="F65" s="270"/>
      <c r="G65" s="270"/>
      <c r="H65" s="271"/>
    </row>
    <row r="66" spans="1:8" ht="15">
      <c r="A66" s="269"/>
      <c r="B66" s="270"/>
      <c r="C66" s="270"/>
      <c r="D66" s="270"/>
      <c r="E66" s="270"/>
      <c r="F66" s="270"/>
      <c r="G66" s="270"/>
      <c r="H66" s="271"/>
    </row>
    <row r="67" spans="1:8" ht="15.75">
      <c r="A67" s="12"/>
      <c r="B67" s="9"/>
      <c r="C67" s="9"/>
      <c r="D67" s="9"/>
      <c r="E67" s="9"/>
      <c r="F67" s="9"/>
      <c r="G67" s="9"/>
      <c r="H67" s="13"/>
    </row>
    <row r="68" spans="1:8" ht="15">
      <c r="A68" s="260" t="s">
        <v>160</v>
      </c>
      <c r="B68" s="261"/>
      <c r="C68" s="261"/>
      <c r="D68" s="261"/>
      <c r="E68" s="261"/>
      <c r="F68" s="261"/>
      <c r="G68" s="261"/>
      <c r="H68" s="262"/>
    </row>
    <row r="69" spans="1:8" ht="15">
      <c r="A69" s="260"/>
      <c r="B69" s="261"/>
      <c r="C69" s="261"/>
      <c r="D69" s="261"/>
      <c r="E69" s="261"/>
      <c r="F69" s="261"/>
      <c r="G69" s="261"/>
      <c r="H69" s="262"/>
    </row>
    <row r="70" spans="1:8" ht="15.75">
      <c r="A70" s="197"/>
      <c r="B70" s="198"/>
      <c r="C70" s="198"/>
      <c r="D70" s="198"/>
      <c r="E70" s="198"/>
      <c r="F70" s="198"/>
      <c r="G70" s="198"/>
      <c r="H70" s="199"/>
    </row>
    <row r="71" spans="1:8" ht="15.75">
      <c r="A71" s="180" t="s">
        <v>197</v>
      </c>
      <c r="B71" s="263" t="s">
        <v>161</v>
      </c>
      <c r="C71" s="263"/>
      <c r="D71" s="263"/>
      <c r="E71" s="198"/>
      <c r="F71" s="198"/>
      <c r="G71" s="198"/>
      <c r="H71" s="199"/>
    </row>
    <row r="72" spans="1:8" ht="15.75">
      <c r="A72" s="12"/>
      <c r="B72" s="264" t="s">
        <v>162</v>
      </c>
      <c r="C72" s="264"/>
      <c r="D72" s="264"/>
      <c r="E72" s="264"/>
      <c r="F72" s="264"/>
      <c r="G72" s="264"/>
      <c r="H72" s="265"/>
    </row>
    <row r="73" spans="1:8" ht="15.75">
      <c r="A73" s="12"/>
      <c r="B73" s="264"/>
      <c r="C73" s="264"/>
      <c r="D73" s="264"/>
      <c r="E73" s="264"/>
      <c r="F73" s="264"/>
      <c r="G73" s="264"/>
      <c r="H73" s="265"/>
    </row>
    <row r="74" spans="1:8" ht="15">
      <c r="A74" s="266" t="s">
        <v>163</v>
      </c>
      <c r="B74" s="267"/>
      <c r="C74" s="267"/>
      <c r="D74" s="267"/>
      <c r="E74" s="267"/>
      <c r="F74" s="267"/>
      <c r="G74" s="267"/>
      <c r="H74" s="268"/>
    </row>
    <row r="75" spans="1:8" ht="15">
      <c r="A75" s="190"/>
      <c r="B75" s="187"/>
      <c r="C75" s="187"/>
      <c r="D75" s="187"/>
      <c r="E75" s="187"/>
      <c r="F75" s="187"/>
      <c r="G75" s="187"/>
      <c r="H75" s="188"/>
    </row>
    <row r="76" spans="1:8" ht="15.75">
      <c r="A76" s="40" t="s">
        <v>40</v>
      </c>
      <c r="B76" s="9"/>
      <c r="C76" s="9"/>
      <c r="D76" s="9"/>
      <c r="E76" s="9"/>
      <c r="F76" s="9"/>
      <c r="G76" s="9"/>
      <c r="H76" s="13"/>
    </row>
    <row r="77" spans="1:8" ht="15.75">
      <c r="A77" s="19" t="s">
        <v>9</v>
      </c>
      <c r="B77" s="9"/>
      <c r="C77" s="9"/>
      <c r="D77" s="9"/>
      <c r="E77" s="9"/>
      <c r="F77" s="9"/>
      <c r="G77" s="9"/>
      <c r="H77" s="13"/>
    </row>
    <row r="78" spans="1:8" ht="15.75">
      <c r="A78" s="12" t="s">
        <v>164</v>
      </c>
      <c r="B78" s="9"/>
      <c r="C78" s="9"/>
      <c r="D78" s="9"/>
      <c r="E78" s="9"/>
      <c r="F78" s="9"/>
      <c r="G78" s="9"/>
      <c r="H78" s="13"/>
    </row>
    <row r="79" spans="1:8" ht="15.75">
      <c r="A79" s="12" t="s">
        <v>34</v>
      </c>
      <c r="B79" s="9"/>
      <c r="C79" s="9"/>
      <c r="D79" s="9"/>
      <c r="E79" s="9"/>
      <c r="F79" s="9"/>
      <c r="G79" s="9"/>
      <c r="H79" s="13"/>
    </row>
    <row r="80" spans="1:8" ht="15.75">
      <c r="A80" s="12" t="s">
        <v>24</v>
      </c>
      <c r="B80" s="9"/>
      <c r="C80" s="9"/>
      <c r="D80" s="9"/>
      <c r="E80" s="9"/>
      <c r="F80" s="9"/>
      <c r="G80" s="9"/>
      <c r="H80" s="13"/>
    </row>
    <row r="81" spans="1:8" ht="15.75">
      <c r="A81" s="12"/>
      <c r="B81" s="9"/>
      <c r="C81" s="9"/>
      <c r="D81" s="9"/>
      <c r="E81" s="9"/>
      <c r="F81" s="9"/>
      <c r="G81" s="9"/>
      <c r="H81" s="13"/>
    </row>
    <row r="82" spans="1:9" ht="15">
      <c r="A82" s="269" t="s">
        <v>50</v>
      </c>
      <c r="B82" s="270"/>
      <c r="C82" s="270"/>
      <c r="D82" s="270"/>
      <c r="E82" s="270"/>
      <c r="F82" s="270"/>
      <c r="G82" s="270"/>
      <c r="H82" s="271"/>
      <c r="I82" s="53" t="s">
        <v>198</v>
      </c>
    </row>
    <row r="83" spans="1:8" ht="15">
      <c r="A83" s="269"/>
      <c r="B83" s="270"/>
      <c r="C83" s="270"/>
      <c r="D83" s="270"/>
      <c r="E83" s="270"/>
      <c r="F83" s="270"/>
      <c r="G83" s="270"/>
      <c r="H83" s="271"/>
    </row>
    <row r="84" spans="1:8" ht="15">
      <c r="A84" s="269" t="s">
        <v>69</v>
      </c>
      <c r="B84" s="270"/>
      <c r="C84" s="270"/>
      <c r="D84" s="270"/>
      <c r="E84" s="270"/>
      <c r="F84" s="270"/>
      <c r="G84" s="270"/>
      <c r="H84" s="271"/>
    </row>
    <row r="85" spans="1:8" ht="15">
      <c r="A85" s="269"/>
      <c r="B85" s="270"/>
      <c r="C85" s="270"/>
      <c r="D85" s="270"/>
      <c r="E85" s="270"/>
      <c r="F85" s="270"/>
      <c r="G85" s="270"/>
      <c r="H85" s="271"/>
    </row>
    <row r="86" spans="1:8" ht="15.75">
      <c r="A86" s="15"/>
      <c r="B86" s="9"/>
      <c r="C86" s="9"/>
      <c r="D86" s="9"/>
      <c r="E86" s="9"/>
      <c r="F86" s="9"/>
      <c r="G86" s="9"/>
      <c r="H86" s="13"/>
    </row>
    <row r="87" spans="1:8" ht="15.75">
      <c r="A87" s="12" t="s">
        <v>74</v>
      </c>
      <c r="B87" s="9"/>
      <c r="C87" s="9"/>
      <c r="D87" s="9"/>
      <c r="E87" s="9"/>
      <c r="F87" s="9"/>
      <c r="G87" s="9"/>
      <c r="H87" s="13"/>
    </row>
    <row r="88" spans="1:8" ht="15">
      <c r="A88" s="309" t="s">
        <v>165</v>
      </c>
      <c r="B88" s="310"/>
      <c r="C88" s="310"/>
      <c r="D88" s="310"/>
      <c r="E88" s="310"/>
      <c r="F88" s="310"/>
      <c r="G88" s="310"/>
      <c r="H88" s="311"/>
    </row>
    <row r="89" spans="1:8" ht="15">
      <c r="A89" s="309"/>
      <c r="B89" s="310"/>
      <c r="C89" s="310"/>
      <c r="D89" s="310"/>
      <c r="E89" s="310"/>
      <c r="F89" s="310"/>
      <c r="G89" s="310"/>
      <c r="H89" s="311"/>
    </row>
    <row r="90" spans="1:8" ht="15.75">
      <c r="A90" s="12"/>
      <c r="B90" s="9"/>
      <c r="C90" s="9"/>
      <c r="D90" s="9"/>
      <c r="E90" s="9"/>
      <c r="F90" s="9"/>
      <c r="G90" s="9"/>
      <c r="H90" s="13"/>
    </row>
    <row r="91" spans="1:8" ht="15">
      <c r="A91" s="281" t="s">
        <v>166</v>
      </c>
      <c r="B91" s="282"/>
      <c r="C91" s="282"/>
      <c r="D91" s="282"/>
      <c r="E91" s="282"/>
      <c r="F91" s="282"/>
      <c r="G91" s="282"/>
      <c r="H91" s="283"/>
    </row>
    <row r="92" spans="1:8" ht="15" customHeight="1">
      <c r="A92" s="186" t="s">
        <v>167</v>
      </c>
      <c r="B92" s="35"/>
      <c r="C92" s="35"/>
      <c r="D92" s="35"/>
      <c r="E92" s="35"/>
      <c r="F92" s="35"/>
      <c r="G92" s="35"/>
      <c r="H92" s="36"/>
    </row>
    <row r="93" spans="1:8" ht="15" customHeight="1">
      <c r="A93" s="34"/>
      <c r="B93" s="37"/>
      <c r="C93" s="37"/>
      <c r="D93" s="37"/>
      <c r="E93" s="37"/>
      <c r="F93" s="37"/>
      <c r="G93" s="37"/>
      <c r="H93" s="38"/>
    </row>
    <row r="94" spans="1:8" ht="15" customHeight="1">
      <c r="A94" s="28" t="s">
        <v>28</v>
      </c>
      <c r="B94" s="37"/>
      <c r="C94" s="37"/>
      <c r="D94" s="37"/>
      <c r="E94" s="37"/>
      <c r="F94" s="37"/>
      <c r="G94" s="37"/>
      <c r="H94" s="38"/>
    </row>
    <row r="95" spans="1:8" ht="15.75">
      <c r="A95" s="200" t="s">
        <v>43</v>
      </c>
      <c r="B95" s="263" t="s">
        <v>137</v>
      </c>
      <c r="C95" s="263"/>
      <c r="D95" s="263"/>
      <c r="E95" s="263"/>
      <c r="F95" s="9"/>
      <c r="G95" s="9"/>
      <c r="H95" s="13"/>
    </row>
    <row r="96" spans="1:8" ht="15.75">
      <c r="A96" s="14"/>
      <c r="B96" s="9"/>
      <c r="C96" s="9"/>
      <c r="D96" s="9"/>
      <c r="E96" s="9"/>
      <c r="F96" s="9"/>
      <c r="G96" s="9"/>
      <c r="H96" s="13"/>
    </row>
    <row r="97" spans="1:8" ht="15">
      <c r="A97" s="269" t="s">
        <v>168</v>
      </c>
      <c r="B97" s="270"/>
      <c r="C97" s="270"/>
      <c r="D97" s="270"/>
      <c r="E97" s="270"/>
      <c r="F97" s="270"/>
      <c r="G97" s="270"/>
      <c r="H97" s="271"/>
    </row>
    <row r="98" spans="1:8" ht="15">
      <c r="A98" s="269"/>
      <c r="B98" s="270"/>
      <c r="C98" s="270"/>
      <c r="D98" s="270"/>
      <c r="E98" s="270"/>
      <c r="F98" s="270"/>
      <c r="G98" s="270"/>
      <c r="H98" s="271"/>
    </row>
    <row r="99" spans="1:8" ht="15">
      <c r="A99" s="284" t="s">
        <v>152</v>
      </c>
      <c r="B99" s="285"/>
      <c r="C99" s="285"/>
      <c r="D99" s="285"/>
      <c r="E99" s="285"/>
      <c r="F99" s="285"/>
      <c r="G99" s="285"/>
      <c r="H99" s="286"/>
    </row>
    <row r="100" spans="1:8" ht="15">
      <c r="A100" s="284"/>
      <c r="B100" s="285"/>
      <c r="C100" s="285"/>
      <c r="D100" s="285"/>
      <c r="E100" s="285"/>
      <c r="F100" s="285"/>
      <c r="G100" s="285"/>
      <c r="H100" s="286"/>
    </row>
    <row r="101" spans="1:8" ht="15">
      <c r="A101" s="287" t="s">
        <v>170</v>
      </c>
      <c r="B101" s="288"/>
      <c r="C101" s="288"/>
      <c r="D101" s="288"/>
      <c r="E101" s="288"/>
      <c r="F101" s="288"/>
      <c r="G101" s="288"/>
      <c r="H101" s="289"/>
    </row>
    <row r="102" spans="1:8" s="53" customFormat="1" ht="15">
      <c r="A102" s="287"/>
      <c r="B102" s="288"/>
      <c r="C102" s="288"/>
      <c r="D102" s="288"/>
      <c r="E102" s="288"/>
      <c r="F102" s="288"/>
      <c r="G102" s="288"/>
      <c r="H102" s="289"/>
    </row>
    <row r="103" spans="1:8" s="53" customFormat="1" ht="15">
      <c r="A103" s="287"/>
      <c r="B103" s="288"/>
      <c r="C103" s="288"/>
      <c r="D103" s="288"/>
      <c r="E103" s="288"/>
      <c r="F103" s="288"/>
      <c r="G103" s="288"/>
      <c r="H103" s="289"/>
    </row>
    <row r="104" spans="1:8" ht="15.75" thickBot="1">
      <c r="A104" s="290"/>
      <c r="B104" s="291"/>
      <c r="C104" s="291"/>
      <c r="D104" s="291"/>
      <c r="E104" s="291"/>
      <c r="F104" s="291"/>
      <c r="G104" s="291"/>
      <c r="H104" s="292"/>
    </row>
    <row r="105" spans="1:8" ht="15.75">
      <c r="A105" s="192"/>
      <c r="B105" s="10"/>
      <c r="C105" s="10"/>
      <c r="D105" s="10"/>
      <c r="E105" s="10"/>
      <c r="F105" s="10"/>
      <c r="G105" s="10"/>
      <c r="H105" s="11"/>
    </row>
    <row r="106" spans="1:9" s="53" customFormat="1" ht="15" customHeight="1">
      <c r="A106" s="15"/>
      <c r="B106" s="9"/>
      <c r="C106" s="9"/>
      <c r="D106" s="9"/>
      <c r="E106" s="9"/>
      <c r="F106" s="9"/>
      <c r="G106" s="9"/>
      <c r="H106" s="13"/>
      <c r="I106"/>
    </row>
    <row r="107" spans="1:9" s="53" customFormat="1" ht="15" customHeight="1" thickBot="1">
      <c r="A107" s="184"/>
      <c r="B107" s="16"/>
      <c r="C107" s="16"/>
      <c r="D107" s="16"/>
      <c r="E107" s="16"/>
      <c r="F107" s="16"/>
      <c r="G107" s="16"/>
      <c r="H107" s="17"/>
      <c r="I107"/>
    </row>
    <row r="108" spans="1:8" ht="15.75">
      <c r="A108" s="201"/>
      <c r="B108" s="202" t="s">
        <v>156</v>
      </c>
      <c r="C108" s="10"/>
      <c r="D108" s="10"/>
      <c r="E108" s="10"/>
      <c r="F108" s="10"/>
      <c r="G108" s="10"/>
      <c r="H108" s="11"/>
    </row>
    <row r="109" spans="1:8" ht="15.75">
      <c r="A109" s="30" t="s">
        <v>171</v>
      </c>
      <c r="B109" s="9"/>
      <c r="C109" s="9"/>
      <c r="D109" s="9"/>
      <c r="E109" s="9"/>
      <c r="F109" s="9"/>
      <c r="G109" s="9"/>
      <c r="H109" s="13"/>
    </row>
    <row r="110" spans="1:8" ht="15.75">
      <c r="A110" s="30"/>
      <c r="B110" s="9"/>
      <c r="C110" s="9"/>
      <c r="D110" s="9"/>
      <c r="E110" s="9"/>
      <c r="F110" s="9"/>
      <c r="G110" s="9"/>
      <c r="H110" s="13"/>
    </row>
    <row r="111" spans="1:9" ht="15" customHeight="1">
      <c r="A111" s="296" t="s">
        <v>173</v>
      </c>
      <c r="B111" s="297"/>
      <c r="C111" s="297"/>
      <c r="D111" s="297"/>
      <c r="E111" s="297"/>
      <c r="F111" s="297"/>
      <c r="G111" s="297"/>
      <c r="H111" s="298"/>
      <c r="I111" s="236" t="s">
        <v>174</v>
      </c>
    </row>
    <row r="112" spans="1:8" ht="15" customHeight="1">
      <c r="A112" s="299"/>
      <c r="B112" s="297"/>
      <c r="C112" s="297"/>
      <c r="D112" s="297"/>
      <c r="E112" s="297"/>
      <c r="F112" s="297"/>
      <c r="G112" s="297"/>
      <c r="H112" s="298"/>
    </row>
    <row r="113" spans="1:8" s="53" customFormat="1" ht="15">
      <c r="A113" s="299"/>
      <c r="B113" s="297"/>
      <c r="C113" s="297"/>
      <c r="D113" s="297"/>
      <c r="E113" s="297"/>
      <c r="F113" s="297"/>
      <c r="G113" s="297"/>
      <c r="H113" s="298"/>
    </row>
    <row r="114" spans="1:8" s="53" customFormat="1" ht="15">
      <c r="A114" s="299"/>
      <c r="B114" s="297"/>
      <c r="C114" s="297"/>
      <c r="D114" s="297"/>
      <c r="E114" s="297"/>
      <c r="F114" s="297"/>
      <c r="G114" s="297"/>
      <c r="H114" s="298"/>
    </row>
    <row r="115" spans="1:8" s="53" customFormat="1" ht="15.75">
      <c r="A115" s="194"/>
      <c r="B115" s="195"/>
      <c r="C115" s="195"/>
      <c r="D115" s="195"/>
      <c r="E115" s="195"/>
      <c r="F115" s="195"/>
      <c r="G115" s="195"/>
      <c r="H115" s="196"/>
    </row>
    <row r="116" spans="1:8" ht="15.75">
      <c r="A116" s="177" t="s">
        <v>172</v>
      </c>
      <c r="B116" s="178"/>
      <c r="C116" s="178"/>
      <c r="D116" s="178"/>
      <c r="E116" s="178"/>
      <c r="F116" s="178"/>
      <c r="G116" s="178"/>
      <c r="H116" s="179"/>
    </row>
    <row r="117" spans="1:8" ht="15.75">
      <c r="A117" s="177" t="s">
        <v>35</v>
      </c>
      <c r="B117" s="178"/>
      <c r="C117" s="178"/>
      <c r="D117" s="178"/>
      <c r="E117" s="178"/>
      <c r="F117" s="178"/>
      <c r="G117" s="178"/>
      <c r="H117" s="179"/>
    </row>
    <row r="118" spans="1:8" ht="15.75">
      <c r="A118" s="185" t="s">
        <v>175</v>
      </c>
      <c r="B118" s="178"/>
      <c r="C118" s="178"/>
      <c r="D118" s="178"/>
      <c r="E118" s="178"/>
      <c r="F118" s="178"/>
      <c r="G118" s="178"/>
      <c r="H118" s="179"/>
    </row>
    <row r="119" spans="1:8" ht="15.75">
      <c r="A119" s="41"/>
      <c r="B119" s="9"/>
      <c r="C119" s="9"/>
      <c r="D119" s="9"/>
      <c r="E119" s="9"/>
      <c r="F119" s="9"/>
      <c r="G119" s="9"/>
      <c r="H119" s="13"/>
    </row>
    <row r="120" spans="1:8" ht="15">
      <c r="A120" s="293" t="s">
        <v>176</v>
      </c>
      <c r="B120" s="294"/>
      <c r="C120" s="294"/>
      <c r="D120" s="294"/>
      <c r="E120" s="294"/>
      <c r="F120" s="294"/>
      <c r="G120" s="294"/>
      <c r="H120" s="295"/>
    </row>
    <row r="121" spans="1:8" ht="15">
      <c r="A121" s="293"/>
      <c r="B121" s="294"/>
      <c r="C121" s="294"/>
      <c r="D121" s="294"/>
      <c r="E121" s="294"/>
      <c r="F121" s="294"/>
      <c r="G121" s="294"/>
      <c r="H121" s="295"/>
    </row>
    <row r="122" spans="1:8" ht="15.75">
      <c r="A122" s="12"/>
      <c r="B122" s="9"/>
      <c r="C122" s="9"/>
      <c r="D122" s="9"/>
      <c r="E122" s="9"/>
      <c r="F122" s="9"/>
      <c r="G122" s="9"/>
      <c r="H122" s="13"/>
    </row>
    <row r="123" spans="1:8" ht="15.75">
      <c r="A123" s="177" t="s">
        <v>177</v>
      </c>
      <c r="B123" s="178"/>
      <c r="C123" s="178"/>
      <c r="D123" s="178"/>
      <c r="E123" s="178"/>
      <c r="F123" s="178"/>
      <c r="G123" s="178"/>
      <c r="H123" s="179"/>
    </row>
    <row r="124" spans="1:8" ht="15.75">
      <c r="A124" s="177" t="s">
        <v>199</v>
      </c>
      <c r="B124" s="178"/>
      <c r="C124" s="178"/>
      <c r="D124" s="178"/>
      <c r="E124" s="178"/>
      <c r="F124" s="178"/>
      <c r="G124" s="178"/>
      <c r="H124" s="179"/>
    </row>
    <row r="125" spans="1:8" ht="15.75">
      <c r="A125" s="12"/>
      <c r="B125" s="9"/>
      <c r="C125" s="9"/>
      <c r="D125" s="9"/>
      <c r="E125" s="9"/>
      <c r="F125" s="9"/>
      <c r="G125" s="9"/>
      <c r="H125" s="13"/>
    </row>
    <row r="126" spans="1:8" ht="15.75">
      <c r="A126" s="41" t="s">
        <v>178</v>
      </c>
      <c r="B126" s="9"/>
      <c r="C126" s="9"/>
      <c r="D126" s="9"/>
      <c r="E126" s="9"/>
      <c r="F126" s="9"/>
      <c r="G126" s="9"/>
      <c r="H126" s="13"/>
    </row>
    <row r="127" spans="1:8" ht="15.75">
      <c r="A127" s="44"/>
      <c r="B127" s="43" t="s">
        <v>179</v>
      </c>
      <c r="C127" s="42"/>
      <c r="D127" s="9"/>
      <c r="E127" s="9"/>
      <c r="F127" s="9"/>
      <c r="G127" s="9"/>
      <c r="H127" s="13"/>
    </row>
    <row r="128" spans="1:8" ht="15.75">
      <c r="A128" s="44"/>
      <c r="B128" s="43" t="s">
        <v>180</v>
      </c>
      <c r="C128" s="42"/>
      <c r="D128" s="9"/>
      <c r="E128" s="9"/>
      <c r="F128" s="9"/>
      <c r="G128" s="9"/>
      <c r="H128" s="13"/>
    </row>
    <row r="129" spans="1:8" ht="15.75">
      <c r="A129" s="44"/>
      <c r="B129" s="43" t="s">
        <v>181</v>
      </c>
      <c r="C129" s="42"/>
      <c r="D129" s="9"/>
      <c r="E129" s="9"/>
      <c r="F129" s="9"/>
      <c r="G129" s="9"/>
      <c r="H129" s="13"/>
    </row>
    <row r="130" spans="1:8" ht="15">
      <c r="A130" s="44"/>
      <c r="B130" s="9"/>
      <c r="C130" s="9"/>
      <c r="D130" s="9"/>
      <c r="E130" s="9"/>
      <c r="F130" s="9"/>
      <c r="G130" s="9"/>
      <c r="H130" s="13"/>
    </row>
    <row r="131" spans="1:8" ht="15.75">
      <c r="A131" s="180" t="s">
        <v>197</v>
      </c>
      <c r="B131" s="263" t="s">
        <v>161</v>
      </c>
      <c r="C131" s="263"/>
      <c r="D131" s="263"/>
      <c r="E131" s="198"/>
      <c r="F131" s="198"/>
      <c r="G131" s="198"/>
      <c r="H131" s="199"/>
    </row>
    <row r="132" spans="1:8" ht="15.75">
      <c r="A132" s="12"/>
      <c r="B132" s="264" t="s">
        <v>162</v>
      </c>
      <c r="C132" s="264"/>
      <c r="D132" s="264"/>
      <c r="E132" s="264"/>
      <c r="F132" s="264"/>
      <c r="G132" s="264"/>
      <c r="H132" s="265"/>
    </row>
    <row r="133" spans="1:8" ht="15.75">
      <c r="A133" s="12"/>
      <c r="B133" s="264"/>
      <c r="C133" s="264"/>
      <c r="D133" s="264"/>
      <c r="E133" s="264"/>
      <c r="F133" s="264"/>
      <c r="G133" s="264"/>
      <c r="H133" s="265"/>
    </row>
    <row r="134" spans="1:8" ht="15">
      <c r="A134" s="266" t="s">
        <v>163</v>
      </c>
      <c r="B134" s="267"/>
      <c r="C134" s="267"/>
      <c r="D134" s="267"/>
      <c r="E134" s="267"/>
      <c r="F134" s="267"/>
      <c r="G134" s="267"/>
      <c r="H134" s="268"/>
    </row>
    <row r="135" spans="1:8" s="254" customFormat="1" ht="15">
      <c r="A135" s="251"/>
      <c r="B135" s="252"/>
      <c r="C135" s="252"/>
      <c r="D135" s="252"/>
      <c r="E135" s="252"/>
      <c r="F135" s="252"/>
      <c r="G135" s="252"/>
      <c r="H135" s="253"/>
    </row>
    <row r="136" spans="1:8" s="243" customFormat="1" ht="18.75">
      <c r="A136" s="186" t="s">
        <v>185</v>
      </c>
      <c r="B136" s="241"/>
      <c r="C136" s="241"/>
      <c r="D136" s="241"/>
      <c r="E136" s="241"/>
      <c r="F136" s="241"/>
      <c r="G136" s="241"/>
      <c r="H136" s="242"/>
    </row>
    <row r="137" spans="1:8" s="240" customFormat="1" ht="15.75">
      <c r="A137" s="237" t="s">
        <v>182</v>
      </c>
      <c r="B137" s="238"/>
      <c r="C137" s="238"/>
      <c r="D137" s="238"/>
      <c r="E137" s="238"/>
      <c r="F137" s="238"/>
      <c r="G137" s="238"/>
      <c r="H137" s="239"/>
    </row>
    <row r="138" spans="1:8" s="240" customFormat="1" ht="15.75">
      <c r="A138" s="237" t="s">
        <v>183</v>
      </c>
      <c r="B138" s="238"/>
      <c r="C138" s="238"/>
      <c r="D138" s="238"/>
      <c r="E138" s="238"/>
      <c r="F138" s="238"/>
      <c r="G138" s="238"/>
      <c r="H138" s="239"/>
    </row>
    <row r="139" spans="1:8" ht="15.75">
      <c r="A139" s="244" t="s">
        <v>28</v>
      </c>
      <c r="B139" s="263"/>
      <c r="C139" s="263"/>
      <c r="D139" s="263"/>
      <c r="E139" s="263"/>
      <c r="F139" s="9"/>
      <c r="G139" s="9"/>
      <c r="H139" s="13"/>
    </row>
    <row r="140" spans="1:8" s="53" customFormat="1" ht="15.75">
      <c r="A140" s="200" t="s">
        <v>43</v>
      </c>
      <c r="B140" s="263" t="s">
        <v>137</v>
      </c>
      <c r="C140" s="263"/>
      <c r="D140" s="263"/>
      <c r="E140" s="263"/>
      <c r="F140" s="9"/>
      <c r="G140" s="9"/>
      <c r="H140" s="13"/>
    </row>
    <row r="141" spans="1:8" s="53" customFormat="1" ht="15.75">
      <c r="A141" s="14"/>
      <c r="B141" s="9"/>
      <c r="C141" s="9"/>
      <c r="D141" s="9"/>
      <c r="E141" s="9"/>
      <c r="F141" s="9"/>
      <c r="G141" s="9"/>
      <c r="H141" s="13"/>
    </row>
    <row r="142" spans="1:8" s="53" customFormat="1" ht="15">
      <c r="A142" s="269" t="s">
        <v>169</v>
      </c>
      <c r="B142" s="270"/>
      <c r="C142" s="270"/>
      <c r="D142" s="270"/>
      <c r="E142" s="270"/>
      <c r="F142" s="270"/>
      <c r="G142" s="270"/>
      <c r="H142" s="271"/>
    </row>
    <row r="143" spans="1:8" s="53" customFormat="1" ht="15.75" thickBot="1">
      <c r="A143" s="269"/>
      <c r="B143" s="270"/>
      <c r="C143" s="270"/>
      <c r="D143" s="270"/>
      <c r="E143" s="270"/>
      <c r="F143" s="270"/>
      <c r="G143" s="270"/>
      <c r="H143" s="271"/>
    </row>
    <row r="144" spans="1:8" s="53" customFormat="1" ht="15">
      <c r="A144" s="272" t="s">
        <v>184</v>
      </c>
      <c r="B144" s="273"/>
      <c r="C144" s="273"/>
      <c r="D144" s="273"/>
      <c r="E144" s="273"/>
      <c r="F144" s="273"/>
      <c r="G144" s="273"/>
      <c r="H144" s="274"/>
    </row>
    <row r="145" spans="1:8" s="53" customFormat="1" ht="15">
      <c r="A145" s="275"/>
      <c r="B145" s="276"/>
      <c r="C145" s="276"/>
      <c r="D145" s="276"/>
      <c r="E145" s="276"/>
      <c r="F145" s="276"/>
      <c r="G145" s="276"/>
      <c r="H145" s="277"/>
    </row>
    <row r="146" spans="1:8" s="53" customFormat="1" ht="15.75">
      <c r="A146" s="245" t="s">
        <v>29</v>
      </c>
      <c r="B146" s="234"/>
      <c r="C146" s="234"/>
      <c r="D146" s="234"/>
      <c r="E146" s="234"/>
      <c r="F146" s="234"/>
      <c r="G146" s="234"/>
      <c r="H146" s="235"/>
    </row>
    <row r="147" spans="1:8" s="53" customFormat="1" ht="15.75">
      <c r="A147" s="200" t="s">
        <v>46</v>
      </c>
      <c r="B147" s="263" t="s">
        <v>140</v>
      </c>
      <c r="C147" s="263"/>
      <c r="D147" s="263"/>
      <c r="E147" s="263"/>
      <c r="F147" s="9"/>
      <c r="G147" s="9"/>
      <c r="H147" s="13"/>
    </row>
    <row r="148" spans="1:8" s="53" customFormat="1" ht="15.75">
      <c r="A148" s="193" t="s">
        <v>156</v>
      </c>
      <c r="B148" s="14"/>
      <c r="C148" s="9"/>
      <c r="D148" s="9"/>
      <c r="E148" s="9"/>
      <c r="F148" s="9"/>
      <c r="G148" s="9"/>
      <c r="H148" s="13"/>
    </row>
    <row r="149" spans="1:8" s="53" customFormat="1" ht="15.75">
      <c r="A149" s="12" t="s">
        <v>157</v>
      </c>
      <c r="B149" s="9"/>
      <c r="C149" s="9"/>
      <c r="D149" s="9"/>
      <c r="E149" s="9"/>
      <c r="F149" s="9"/>
      <c r="G149" s="9"/>
      <c r="H149" s="13"/>
    </row>
    <row r="150" spans="1:8" s="53" customFormat="1" ht="15.75">
      <c r="A150" s="12"/>
      <c r="B150" s="9"/>
      <c r="C150" s="9"/>
      <c r="D150" s="9"/>
      <c r="E150" s="9"/>
      <c r="F150" s="9"/>
      <c r="G150" s="9"/>
      <c r="H150" s="13"/>
    </row>
    <row r="151" spans="1:8" s="53" customFormat="1" ht="15">
      <c r="A151" s="269" t="s">
        <v>158</v>
      </c>
      <c r="B151" s="270"/>
      <c r="C151" s="270"/>
      <c r="D151" s="270"/>
      <c r="E151" s="270"/>
      <c r="F151" s="270"/>
      <c r="G151" s="270"/>
      <c r="H151" s="271"/>
    </row>
    <row r="152" spans="1:8" s="53" customFormat="1" ht="15">
      <c r="A152" s="269"/>
      <c r="B152" s="270"/>
      <c r="C152" s="270"/>
      <c r="D152" s="270"/>
      <c r="E152" s="270"/>
      <c r="F152" s="270"/>
      <c r="G152" s="270"/>
      <c r="H152" s="271"/>
    </row>
    <row r="153" spans="1:8" s="53" customFormat="1" ht="15">
      <c r="A153" s="269" t="s">
        <v>159</v>
      </c>
      <c r="B153" s="270"/>
      <c r="C153" s="270"/>
      <c r="D153" s="270"/>
      <c r="E153" s="270"/>
      <c r="F153" s="270"/>
      <c r="G153" s="270"/>
      <c r="H153" s="271"/>
    </row>
    <row r="154" spans="1:8" s="53" customFormat="1" ht="15">
      <c r="A154" s="269"/>
      <c r="B154" s="270"/>
      <c r="C154" s="270"/>
      <c r="D154" s="270"/>
      <c r="E154" s="270"/>
      <c r="F154" s="270"/>
      <c r="G154" s="270"/>
      <c r="H154" s="271"/>
    </row>
    <row r="155" spans="1:8" s="53" customFormat="1" ht="15.75">
      <c r="A155" s="12"/>
      <c r="B155" s="9"/>
      <c r="C155" s="9"/>
      <c r="D155" s="9"/>
      <c r="E155" s="9"/>
      <c r="F155" s="9"/>
      <c r="G155" s="9"/>
      <c r="H155" s="13"/>
    </row>
    <row r="156" spans="1:8" s="53" customFormat="1" ht="15">
      <c r="A156" s="260" t="s">
        <v>160</v>
      </c>
      <c r="B156" s="261"/>
      <c r="C156" s="261"/>
      <c r="D156" s="261"/>
      <c r="E156" s="261"/>
      <c r="F156" s="261"/>
      <c r="G156" s="261"/>
      <c r="H156" s="262"/>
    </row>
    <row r="157" spans="1:8" s="53" customFormat="1" ht="15.75" thickBot="1">
      <c r="A157" s="260"/>
      <c r="B157" s="261"/>
      <c r="C157" s="261"/>
      <c r="D157" s="261"/>
      <c r="E157" s="261"/>
      <c r="F157" s="261"/>
      <c r="G157" s="261"/>
      <c r="H157" s="262"/>
    </row>
    <row r="158" spans="1:8" s="53" customFormat="1" ht="15.75">
      <c r="A158" s="192"/>
      <c r="B158" s="10"/>
      <c r="C158" s="10"/>
      <c r="D158" s="10"/>
      <c r="E158" s="10"/>
      <c r="F158" s="10"/>
      <c r="G158" s="10"/>
      <c r="H158" s="11"/>
    </row>
    <row r="159" spans="1:8" s="53" customFormat="1" ht="15" customHeight="1">
      <c r="A159" s="15"/>
      <c r="B159" s="9"/>
      <c r="C159" s="9"/>
      <c r="D159" s="9"/>
      <c r="E159" s="9"/>
      <c r="F159" s="9"/>
      <c r="G159" s="9"/>
      <c r="H159" s="13"/>
    </row>
    <row r="160" spans="1:8" s="53" customFormat="1" ht="15" customHeight="1" thickBot="1">
      <c r="A160" s="184"/>
      <c r="B160" s="16"/>
      <c r="C160" s="16"/>
      <c r="D160" s="16"/>
      <c r="E160" s="16"/>
      <c r="F160" s="16"/>
      <c r="G160" s="16"/>
      <c r="H160" s="17"/>
    </row>
    <row r="161" spans="1:8" ht="15.75">
      <c r="A161" s="28" t="s">
        <v>186</v>
      </c>
      <c r="B161" s="9"/>
      <c r="C161" s="9"/>
      <c r="D161" s="9"/>
      <c r="E161" s="9"/>
      <c r="F161" s="9"/>
      <c r="G161" s="9"/>
      <c r="H161" s="13"/>
    </row>
    <row r="162" spans="1:8" s="250" customFormat="1" ht="15.75">
      <c r="A162" s="185" t="s">
        <v>191</v>
      </c>
      <c r="B162" s="248"/>
      <c r="C162" s="248"/>
      <c r="D162" s="248"/>
      <c r="E162" s="248"/>
      <c r="F162" s="248"/>
      <c r="G162" s="248"/>
      <c r="H162" s="249"/>
    </row>
    <row r="163" spans="1:8" s="255" customFormat="1" ht="15.75">
      <c r="A163" s="41"/>
      <c r="B163" s="246"/>
      <c r="C163" s="246"/>
      <c r="D163" s="246"/>
      <c r="E163" s="246"/>
      <c r="F163" s="246"/>
      <c r="G163" s="246"/>
      <c r="H163" s="247"/>
    </row>
    <row r="164" spans="1:8" s="138" customFormat="1" ht="15.75">
      <c r="A164" s="28" t="s">
        <v>187</v>
      </c>
      <c r="B164" s="246"/>
      <c r="C164" s="246"/>
      <c r="D164" s="246"/>
      <c r="E164" s="246"/>
      <c r="F164" s="246"/>
      <c r="G164" s="246"/>
      <c r="H164" s="247"/>
    </row>
    <row r="165" spans="1:8" s="138" customFormat="1" ht="15.75">
      <c r="A165" s="41" t="s">
        <v>188</v>
      </c>
      <c r="B165" s="246"/>
      <c r="C165" s="246"/>
      <c r="D165" s="246"/>
      <c r="E165" s="246"/>
      <c r="F165" s="246"/>
      <c r="G165" s="246"/>
      <c r="H165" s="247"/>
    </row>
    <row r="166" spans="1:8" s="138" customFormat="1" ht="15.75">
      <c r="A166" s="28"/>
      <c r="B166" s="246"/>
      <c r="C166" s="246"/>
      <c r="D166" s="246"/>
      <c r="E166" s="246"/>
      <c r="F166" s="246"/>
      <c r="G166" s="246"/>
      <c r="H166" s="247"/>
    </row>
    <row r="167" spans="1:8" s="53" customFormat="1" ht="15.75">
      <c r="A167" s="177" t="s">
        <v>189</v>
      </c>
      <c r="B167" s="178"/>
      <c r="C167" s="178"/>
      <c r="D167" s="178"/>
      <c r="E167" s="178"/>
      <c r="F167" s="178"/>
      <c r="G167" s="178"/>
      <c r="H167" s="179"/>
    </row>
    <row r="168" spans="1:8" s="53" customFormat="1" ht="15.75">
      <c r="A168" s="177" t="s">
        <v>35</v>
      </c>
      <c r="B168" s="178"/>
      <c r="C168" s="178"/>
      <c r="D168" s="178"/>
      <c r="E168" s="178"/>
      <c r="F168" s="178"/>
      <c r="G168" s="178"/>
      <c r="H168" s="179"/>
    </row>
    <row r="169" spans="1:8" s="53" customFormat="1" ht="15.75">
      <c r="A169" s="185" t="s">
        <v>175</v>
      </c>
      <c r="B169" s="178"/>
      <c r="C169" s="178"/>
      <c r="D169" s="178"/>
      <c r="E169" s="178"/>
      <c r="F169" s="178"/>
      <c r="G169" s="178"/>
      <c r="H169" s="179"/>
    </row>
    <row r="170" spans="1:8" s="53" customFormat="1" ht="15.75">
      <c r="A170" s="177" t="s">
        <v>177</v>
      </c>
      <c r="B170" s="178"/>
      <c r="C170" s="178"/>
      <c r="D170" s="178"/>
      <c r="E170" s="178"/>
      <c r="F170" s="178"/>
      <c r="G170" s="178"/>
      <c r="H170" s="179"/>
    </row>
    <row r="171" spans="1:8" s="53" customFormat="1" ht="15.75">
      <c r="A171" s="177" t="s">
        <v>199</v>
      </c>
      <c r="B171" s="178"/>
      <c r="C171" s="178"/>
      <c r="D171" s="178"/>
      <c r="E171" s="178"/>
      <c r="F171" s="178"/>
      <c r="G171" s="178"/>
      <c r="H171" s="179"/>
    </row>
    <row r="172" spans="1:8" s="254" customFormat="1" ht="15.75">
      <c r="A172" s="12"/>
      <c r="B172" s="9"/>
      <c r="C172" s="9"/>
      <c r="D172" s="9"/>
      <c r="E172" s="9"/>
      <c r="F172" s="9"/>
      <c r="G172" s="9"/>
      <c r="H172" s="13"/>
    </row>
    <row r="173" spans="1:8" s="53" customFormat="1" ht="15.75">
      <c r="A173" s="41" t="s">
        <v>178</v>
      </c>
      <c r="B173" s="9"/>
      <c r="C173" s="9"/>
      <c r="D173" s="9"/>
      <c r="E173" s="9"/>
      <c r="F173" s="9"/>
      <c r="G173" s="9"/>
      <c r="H173" s="13"/>
    </row>
    <row r="174" spans="1:8" s="53" customFormat="1" ht="15.75">
      <c r="A174" s="44"/>
      <c r="B174" s="43" t="s">
        <v>179</v>
      </c>
      <c r="C174" s="42"/>
      <c r="D174" s="9"/>
      <c r="E174" s="9"/>
      <c r="F174" s="9"/>
      <c r="G174" s="9"/>
      <c r="H174" s="13"/>
    </row>
    <row r="175" spans="1:8" s="53" customFormat="1" ht="15.75">
      <c r="A175" s="44"/>
      <c r="B175" s="43" t="s">
        <v>180</v>
      </c>
      <c r="C175" s="42"/>
      <c r="D175" s="9"/>
      <c r="E175" s="9"/>
      <c r="F175" s="9"/>
      <c r="G175" s="9"/>
      <c r="H175" s="13"/>
    </row>
    <row r="176" spans="1:8" s="53" customFormat="1" ht="15.75">
      <c r="A176" s="44"/>
      <c r="B176" s="43" t="s">
        <v>181</v>
      </c>
      <c r="C176" s="42"/>
      <c r="D176" s="9"/>
      <c r="E176" s="9"/>
      <c r="F176" s="9"/>
      <c r="G176" s="9"/>
      <c r="H176" s="13"/>
    </row>
    <row r="177" spans="1:8" ht="15" customHeight="1">
      <c r="A177" s="12"/>
      <c r="B177" s="9"/>
      <c r="C177" s="9"/>
      <c r="D177" s="9"/>
      <c r="E177" s="9"/>
      <c r="F177" s="9"/>
      <c r="G177" s="9"/>
      <c r="H177" s="13"/>
    </row>
    <row r="178" spans="1:8" ht="15" customHeight="1" thickBot="1">
      <c r="A178" s="184" t="s">
        <v>190</v>
      </c>
      <c r="B178" s="191"/>
      <c r="C178" s="16"/>
      <c r="D178" s="16"/>
      <c r="E178" s="16"/>
      <c r="F178" s="16"/>
      <c r="G178" s="16"/>
      <c r="H178" s="17"/>
    </row>
    <row r="179" ht="15" customHeight="1"/>
    <row r="180" ht="15" customHeight="1"/>
  </sheetData>
  <sheetProtection password="CDF0" sheet="1" objects="1" scenarios="1"/>
  <mergeCells count="44">
    <mergeCell ref="A3:H3"/>
    <mergeCell ref="B20:E20"/>
    <mergeCell ref="B21:E21"/>
    <mergeCell ref="B22:F22"/>
    <mergeCell ref="B23:D23"/>
    <mergeCell ref="A4:H5"/>
    <mergeCell ref="A15:H16"/>
    <mergeCell ref="A65:H66"/>
    <mergeCell ref="A68:H69"/>
    <mergeCell ref="B95:E95"/>
    <mergeCell ref="A82:H83"/>
    <mergeCell ref="A84:H85"/>
    <mergeCell ref="B71:D71"/>
    <mergeCell ref="B72:H73"/>
    <mergeCell ref="A88:H89"/>
    <mergeCell ref="A48:H49"/>
    <mergeCell ref="B24:D24"/>
    <mergeCell ref="B58:E58"/>
    <mergeCell ref="A27:A28"/>
    <mergeCell ref="B27:H28"/>
    <mergeCell ref="A30:H31"/>
    <mergeCell ref="A43:H44"/>
    <mergeCell ref="A55:H56"/>
    <mergeCell ref="B46:E46"/>
    <mergeCell ref="A74:H74"/>
    <mergeCell ref="A50:H51"/>
    <mergeCell ref="A153:H154"/>
    <mergeCell ref="A91:H91"/>
    <mergeCell ref="A99:H100"/>
    <mergeCell ref="A101:H104"/>
    <mergeCell ref="A120:H121"/>
    <mergeCell ref="A97:H98"/>
    <mergeCell ref="A111:H114"/>
    <mergeCell ref="A63:H64"/>
    <mergeCell ref="A156:H157"/>
    <mergeCell ref="B147:E147"/>
    <mergeCell ref="B131:D131"/>
    <mergeCell ref="B132:H133"/>
    <mergeCell ref="A134:H134"/>
    <mergeCell ref="B139:E139"/>
    <mergeCell ref="B140:E140"/>
    <mergeCell ref="A142:H143"/>
    <mergeCell ref="A144:H145"/>
    <mergeCell ref="A151:H152"/>
  </mergeCells>
  <hyperlinks>
    <hyperlink ref="A91:H91" location="'SY 13-14 Price Calculator'!A1" display="Go to SY 2013-14 Price Calculator"/>
    <hyperlink ref="B20" location="'SY 2011-12 Price Requirement'!A1" display="Tab 1: SY 2011-12 Price Requirement"/>
    <hyperlink ref="B21" location="Instructions!A1" display="Tab 2: SY 2012-13 Price Requirement"/>
    <hyperlink ref="B22" location="Instructions!A1" display="Tab 3: SY 2012-13 Non-Federal Calculator "/>
    <hyperlink ref="B23" location="Instructions!A1" display="SY 2010-11 Price Calculator"/>
    <hyperlink ref="B20:E20" location="'Unrounded Requirement Finder'!A1" display="Unrounded Requirement Finder"/>
    <hyperlink ref="B21:E21" location="'SY 13-14 Price Calculator'!A1" display="SY 2013-14 Price Calculator"/>
    <hyperlink ref="B22:F22" location="'SY 13-14 NonFederal Calculator'!A1" display="SY 2013-14 Non-Federal Calculator "/>
    <hyperlink ref="B23:D23" location="'SY 13-14 Split Calculator'!A1" display="SY 2013-14 Split Calculator"/>
    <hyperlink ref="B58" location="Instructions!A1" display="Tab 2: SY 2012-13 Price Requirement"/>
    <hyperlink ref="B58:E58" location="'SY 13-14 Price Calculator'!A1" display="SY 2012-13 Price Calculator"/>
    <hyperlink ref="B46" location="'SY 2011-12 Price Requirement'!A1" display="Tab 1: SY 2011-12 Price Requirement"/>
    <hyperlink ref="B46:E46" location="'Unrounded Requirement Finder'!A1" display="Unrounded Requirement Finder"/>
    <hyperlink ref="B24" location="'SY 2011-12 Price Calculator'!A1" display="SY 2011-12 Price Calculator"/>
    <hyperlink ref="B71" location="'SY2012-2013 REPORT'!A1" display="SY2012-2013 REPORT"/>
    <hyperlink ref="B95" location="'SY 2011-12 Price Requirement'!A1" display="Tab 1: SY 2011-12 Price Requirement"/>
    <hyperlink ref="B95:E95" location="'Unrounded Requirement Finder'!A1" display="Unrounded Requirement Finder"/>
    <hyperlink ref="B131" location="'SY2012-2013 REPORT'!A1" display="SY2012-2013 REPORT"/>
    <hyperlink ref="B24:D24" location="'SY2013-2014 REPORT'!A1" display="SY 2013-14 REPORT"/>
    <hyperlink ref="B71:D71" location="'SY2013-2014 REPORT'!A1" display="SY2012-2013 REPORT"/>
    <hyperlink ref="B131:D131" location="'SY2013-2014 REPORT'!A1" display="SY2013-2014 REPORT"/>
    <hyperlink ref="B140" location="'SY 2011-12 Price Requirement'!A1" display="Tab 1: SY 2011-12 Price Requirement"/>
    <hyperlink ref="B140:E140" location="'Unrounded Requirement Finder'!A1" display="Unrounded Requirement Finder"/>
    <hyperlink ref="B147" location="Instructions!A1" display="Tab 2: SY 2012-13 Price Requirement"/>
    <hyperlink ref="B147:E147" location="'SY 13-14 Split Calculator'!A1" display="SY 2013-14 Split Calculator"/>
  </hyperlinks>
  <printOptions/>
  <pageMargins left="0.7" right="0.7" top="0.75" bottom="0.75" header="0.3" footer="0.3"/>
  <pageSetup horizontalDpi="600" verticalDpi="600" orientation="portrait" scale="85" r:id="rId2"/>
  <headerFooter>
    <oddHeader>&amp;RAttachment A, Memo No. 067-13
March 8, 2013</oddHeader>
  </headerFooter>
  <drawing r:id="rId1"/>
</worksheet>
</file>

<file path=xl/worksheets/sheet10.xml><?xml version="1.0" encoding="utf-8"?>
<worksheet xmlns="http://schemas.openxmlformats.org/spreadsheetml/2006/main" xmlns:r="http://schemas.openxmlformats.org/officeDocument/2006/relationships">
  <dimension ref="A1:J503"/>
  <sheetViews>
    <sheetView zoomScale="80" zoomScaleNormal="80" zoomScalePageLayoutView="0" workbookViewId="0" topLeftCell="A1">
      <pane ySplit="1" topLeftCell="A213" activePane="bottomLeft" state="frozen"/>
      <selection pane="topLeft" activeCell="A1" sqref="A1"/>
      <selection pane="bottomLeft" activeCell="F241" sqref="F241"/>
    </sheetView>
  </sheetViews>
  <sheetFormatPr defaultColWidth="9.140625" defaultRowHeight="15"/>
  <cols>
    <col min="1" max="1" width="23.00390625" style="8" bestFit="1" customWidth="1"/>
    <col min="2" max="2" width="16.28125" style="0" customWidth="1"/>
    <col min="3" max="3" width="10.57421875" style="0" customWidth="1"/>
    <col min="4" max="4" width="21.421875" style="0" customWidth="1"/>
    <col min="5" max="5" width="16.28125" style="0" customWidth="1"/>
    <col min="6" max="6" width="25.28125" style="0" customWidth="1"/>
    <col min="7" max="7" width="12.28125" style="0" bestFit="1" customWidth="1"/>
    <col min="8" max="8" width="26.140625" style="0" customWidth="1"/>
    <col min="9" max="9" width="19.8515625" style="0" bestFit="1" customWidth="1"/>
    <col min="10" max="10" width="50.421875" style="0" bestFit="1" customWidth="1"/>
  </cols>
  <sheetData>
    <row r="1" spans="1:9" ht="18.75">
      <c r="A1" s="1" t="s">
        <v>0</v>
      </c>
      <c r="B1" s="2" t="s">
        <v>1</v>
      </c>
      <c r="C1" s="2" t="s">
        <v>2</v>
      </c>
      <c r="D1" s="2" t="s">
        <v>3</v>
      </c>
      <c r="E1" s="2" t="s">
        <v>4</v>
      </c>
      <c r="F1" s="2" t="s">
        <v>5</v>
      </c>
      <c r="G1" s="2" t="s">
        <v>6</v>
      </c>
      <c r="H1" s="2" t="s">
        <v>7</v>
      </c>
      <c r="I1" s="3" t="s">
        <v>8</v>
      </c>
    </row>
    <row r="2" spans="1:10" ht="15">
      <c r="A2" s="4">
        <v>0</v>
      </c>
      <c r="B2" s="5">
        <v>0.02</v>
      </c>
      <c r="C2" s="5">
        <v>0.0114</v>
      </c>
      <c r="D2" s="5">
        <f>B2+C2</f>
        <v>0.0314</v>
      </c>
      <c r="E2" s="5">
        <f>A2*D2</f>
        <v>0</v>
      </c>
      <c r="F2" s="5">
        <f>A2+E2</f>
        <v>0</v>
      </c>
      <c r="G2" s="5">
        <f aca="true" t="shared" si="0" ref="G2:H17">FLOOR(F2,0.05)</f>
        <v>0</v>
      </c>
      <c r="H2" s="5">
        <f t="shared" si="0"/>
        <v>0</v>
      </c>
      <c r="I2" s="6">
        <f>H2-A2</f>
        <v>0</v>
      </c>
      <c r="J2" s="8"/>
    </row>
    <row r="3" spans="1:10" ht="15">
      <c r="A3" s="4">
        <v>0.01</v>
      </c>
      <c r="B3" s="5">
        <v>0.02</v>
      </c>
      <c r="C3" s="5">
        <v>0.0114</v>
      </c>
      <c r="D3" s="5">
        <f>B3+C3</f>
        <v>0.0314</v>
      </c>
      <c r="E3" s="33">
        <f>A3*D3</f>
        <v>0.000314</v>
      </c>
      <c r="F3" s="5">
        <f>A3+E3</f>
        <v>0.010314</v>
      </c>
      <c r="G3" s="5">
        <f t="shared" si="0"/>
        <v>0</v>
      </c>
      <c r="H3" s="5">
        <f>IF((FLOOR(G3,0.05))&lt;A3,A3,FLOOR(G3,0.05))</f>
        <v>0.01</v>
      </c>
      <c r="I3" s="6">
        <f aca="true" t="shared" si="1" ref="I3:I65">H3-A3</f>
        <v>0</v>
      </c>
      <c r="J3" s="8"/>
    </row>
    <row r="4" spans="1:10" ht="15">
      <c r="A4" s="4">
        <v>0.02</v>
      </c>
      <c r="B4" s="5">
        <v>0.02</v>
      </c>
      <c r="C4" s="5">
        <v>0.0114</v>
      </c>
      <c r="D4" s="5">
        <f>B4+C4</f>
        <v>0.0314</v>
      </c>
      <c r="E4" s="5">
        <f>A4*D4</f>
        <v>0.000628</v>
      </c>
      <c r="F4" s="5">
        <f>A4+E4</f>
        <v>0.020628</v>
      </c>
      <c r="G4" s="5">
        <f t="shared" si="0"/>
        <v>0</v>
      </c>
      <c r="H4" s="5">
        <f aca="true" t="shared" si="2" ref="H4:H67">IF((FLOOR(G4,0.05))&lt;A4,A4,FLOOR(G4,0.05))</f>
        <v>0.02</v>
      </c>
      <c r="I4" s="6">
        <f t="shared" si="1"/>
        <v>0</v>
      </c>
      <c r="J4" s="8"/>
    </row>
    <row r="5" spans="1:10" ht="15">
      <c r="A5" s="4">
        <v>0.03</v>
      </c>
      <c r="B5" s="5">
        <v>0.02</v>
      </c>
      <c r="C5" s="5">
        <v>0.0114</v>
      </c>
      <c r="D5" s="5">
        <f aca="true" t="shared" si="3" ref="D5:D51">B5+C5</f>
        <v>0.0314</v>
      </c>
      <c r="E5" s="5">
        <f aca="true" t="shared" si="4" ref="E5:E51">A5*D5</f>
        <v>0.0009419999999999999</v>
      </c>
      <c r="F5" s="5">
        <f aca="true" t="shared" si="5" ref="F5:F51">A5+E5</f>
        <v>0.030941999999999997</v>
      </c>
      <c r="G5" s="5">
        <f t="shared" si="0"/>
        <v>0</v>
      </c>
      <c r="H5" s="5">
        <f t="shared" si="2"/>
        <v>0.03</v>
      </c>
      <c r="I5" s="6">
        <f t="shared" si="1"/>
        <v>0</v>
      </c>
      <c r="J5" s="8"/>
    </row>
    <row r="6" spans="1:10" ht="15">
      <c r="A6" s="4">
        <v>0.04</v>
      </c>
      <c r="B6" s="5">
        <v>0.02</v>
      </c>
      <c r="C6" s="5">
        <v>0.0114</v>
      </c>
      <c r="D6" s="5">
        <f t="shared" si="3"/>
        <v>0.0314</v>
      </c>
      <c r="E6" s="5">
        <f t="shared" si="4"/>
        <v>0.001256</v>
      </c>
      <c r="F6" s="5">
        <f t="shared" si="5"/>
        <v>0.041256</v>
      </c>
      <c r="G6" s="5">
        <f t="shared" si="0"/>
        <v>0</v>
      </c>
      <c r="H6" s="5">
        <f t="shared" si="2"/>
        <v>0.04</v>
      </c>
      <c r="I6" s="6">
        <f t="shared" si="1"/>
        <v>0</v>
      </c>
      <c r="J6" s="8"/>
    </row>
    <row r="7" spans="1:10" ht="15">
      <c r="A7" s="4">
        <v>0.05</v>
      </c>
      <c r="B7" s="5">
        <v>0.02</v>
      </c>
      <c r="C7" s="5">
        <v>0.0114</v>
      </c>
      <c r="D7" s="5">
        <f t="shared" si="3"/>
        <v>0.0314</v>
      </c>
      <c r="E7" s="5">
        <f t="shared" si="4"/>
        <v>0.00157</v>
      </c>
      <c r="F7" s="5">
        <f t="shared" si="5"/>
        <v>0.051570000000000005</v>
      </c>
      <c r="G7" s="5">
        <f t="shared" si="0"/>
        <v>0.05</v>
      </c>
      <c r="H7" s="5">
        <f t="shared" si="2"/>
        <v>0.05</v>
      </c>
      <c r="I7" s="6">
        <f t="shared" si="1"/>
        <v>0</v>
      </c>
      <c r="J7" s="8"/>
    </row>
    <row r="8" spans="1:10" ht="15">
      <c r="A8" s="4">
        <v>0.06</v>
      </c>
      <c r="B8" s="5">
        <v>0.02</v>
      </c>
      <c r="C8" s="5">
        <v>0.0114</v>
      </c>
      <c r="D8" s="5">
        <f t="shared" si="3"/>
        <v>0.0314</v>
      </c>
      <c r="E8" s="5">
        <f t="shared" si="4"/>
        <v>0.0018839999999999998</v>
      </c>
      <c r="F8" s="5">
        <f t="shared" si="5"/>
        <v>0.061883999999999995</v>
      </c>
      <c r="G8" s="5">
        <f t="shared" si="0"/>
        <v>0.05</v>
      </c>
      <c r="H8" s="5">
        <f t="shared" si="2"/>
        <v>0.06</v>
      </c>
      <c r="I8" s="6">
        <f t="shared" si="1"/>
        <v>0</v>
      </c>
      <c r="J8" s="8"/>
    </row>
    <row r="9" spans="1:10" ht="15">
      <c r="A9" s="4">
        <v>0.07</v>
      </c>
      <c r="B9" s="5">
        <v>0.02</v>
      </c>
      <c r="C9" s="5">
        <v>0.0114</v>
      </c>
      <c r="D9" s="5">
        <f t="shared" si="3"/>
        <v>0.0314</v>
      </c>
      <c r="E9" s="5">
        <f t="shared" si="4"/>
        <v>0.002198</v>
      </c>
      <c r="F9" s="5">
        <f t="shared" si="5"/>
        <v>0.07219800000000001</v>
      </c>
      <c r="G9" s="5">
        <f t="shared" si="0"/>
        <v>0.05</v>
      </c>
      <c r="H9" s="5">
        <f t="shared" si="2"/>
        <v>0.07</v>
      </c>
      <c r="I9" s="6">
        <f t="shared" si="1"/>
        <v>0</v>
      </c>
      <c r="J9" s="8"/>
    </row>
    <row r="10" spans="1:10" ht="15">
      <c r="A10" s="4">
        <v>0.08</v>
      </c>
      <c r="B10" s="5">
        <v>0.02</v>
      </c>
      <c r="C10" s="5">
        <v>0.0114</v>
      </c>
      <c r="D10" s="5">
        <f t="shared" si="3"/>
        <v>0.0314</v>
      </c>
      <c r="E10" s="5">
        <f t="shared" si="4"/>
        <v>0.002512</v>
      </c>
      <c r="F10" s="5">
        <f t="shared" si="5"/>
        <v>0.082512</v>
      </c>
      <c r="G10" s="5">
        <f t="shared" si="0"/>
        <v>0.05</v>
      </c>
      <c r="H10" s="5">
        <f t="shared" si="2"/>
        <v>0.08</v>
      </c>
      <c r="I10" s="6">
        <f t="shared" si="1"/>
        <v>0</v>
      </c>
      <c r="J10" s="8"/>
    </row>
    <row r="11" spans="1:10" ht="15">
      <c r="A11" s="4">
        <v>0.09</v>
      </c>
      <c r="B11" s="5">
        <v>0.02</v>
      </c>
      <c r="C11" s="5">
        <v>0.0114</v>
      </c>
      <c r="D11" s="5">
        <f t="shared" si="3"/>
        <v>0.0314</v>
      </c>
      <c r="E11" s="5">
        <f t="shared" si="4"/>
        <v>0.0028259999999999995</v>
      </c>
      <c r="F11" s="5">
        <f t="shared" si="5"/>
        <v>0.09282599999999999</v>
      </c>
      <c r="G11" s="5">
        <f t="shared" si="0"/>
        <v>0.05</v>
      </c>
      <c r="H11" s="5">
        <f t="shared" si="2"/>
        <v>0.09</v>
      </c>
      <c r="I11" s="6">
        <f t="shared" si="1"/>
        <v>0</v>
      </c>
      <c r="J11" s="8"/>
    </row>
    <row r="12" spans="1:10" ht="15">
      <c r="A12" s="4">
        <v>0.1</v>
      </c>
      <c r="B12" s="5">
        <v>0.02</v>
      </c>
      <c r="C12" s="5">
        <v>0.0114</v>
      </c>
      <c r="D12" s="5">
        <f t="shared" si="3"/>
        <v>0.0314</v>
      </c>
      <c r="E12" s="5">
        <f t="shared" si="4"/>
        <v>0.00314</v>
      </c>
      <c r="F12" s="5">
        <f t="shared" si="5"/>
        <v>0.10314000000000001</v>
      </c>
      <c r="G12" s="5">
        <f t="shared" si="0"/>
        <v>0.1</v>
      </c>
      <c r="H12" s="5">
        <f t="shared" si="2"/>
        <v>0.1</v>
      </c>
      <c r="I12" s="6">
        <f t="shared" si="1"/>
        <v>0</v>
      </c>
      <c r="J12" s="8"/>
    </row>
    <row r="13" spans="1:10" ht="15">
      <c r="A13" s="4">
        <v>0.11</v>
      </c>
      <c r="B13" s="5">
        <v>0.02</v>
      </c>
      <c r="C13" s="5">
        <v>0.0114</v>
      </c>
      <c r="D13" s="5">
        <f t="shared" si="3"/>
        <v>0.0314</v>
      </c>
      <c r="E13" s="5">
        <f t="shared" si="4"/>
        <v>0.0034539999999999996</v>
      </c>
      <c r="F13" s="5">
        <f t="shared" si="5"/>
        <v>0.113454</v>
      </c>
      <c r="G13" s="5">
        <f t="shared" si="0"/>
        <v>0.1</v>
      </c>
      <c r="H13" s="5">
        <f t="shared" si="2"/>
        <v>0.11</v>
      </c>
      <c r="I13" s="6">
        <f t="shared" si="1"/>
        <v>0</v>
      </c>
      <c r="J13" s="8"/>
    </row>
    <row r="14" spans="1:10" ht="15">
      <c r="A14" s="4">
        <v>0.12</v>
      </c>
      <c r="B14" s="5">
        <v>0.02</v>
      </c>
      <c r="C14" s="5">
        <v>0.0114</v>
      </c>
      <c r="D14" s="5">
        <f t="shared" si="3"/>
        <v>0.0314</v>
      </c>
      <c r="E14" s="5">
        <f t="shared" si="4"/>
        <v>0.0037679999999999996</v>
      </c>
      <c r="F14" s="5">
        <f t="shared" si="5"/>
        <v>0.12376799999999999</v>
      </c>
      <c r="G14" s="5">
        <f t="shared" si="0"/>
        <v>0.1</v>
      </c>
      <c r="H14" s="5">
        <f t="shared" si="2"/>
        <v>0.12</v>
      </c>
      <c r="I14" s="6">
        <f t="shared" si="1"/>
        <v>0</v>
      </c>
      <c r="J14" s="8"/>
    </row>
    <row r="15" spans="1:10" ht="15">
      <c r="A15" s="4">
        <v>0.13</v>
      </c>
      <c r="B15" s="5">
        <v>0.02</v>
      </c>
      <c r="C15" s="5">
        <v>0.0114</v>
      </c>
      <c r="D15" s="5">
        <f t="shared" si="3"/>
        <v>0.0314</v>
      </c>
      <c r="E15" s="5">
        <f t="shared" si="4"/>
        <v>0.004082</v>
      </c>
      <c r="F15" s="5">
        <f t="shared" si="5"/>
        <v>0.134082</v>
      </c>
      <c r="G15" s="5">
        <f t="shared" si="0"/>
        <v>0.1</v>
      </c>
      <c r="H15" s="5">
        <f t="shared" si="2"/>
        <v>0.13</v>
      </c>
      <c r="I15" s="6">
        <f t="shared" si="1"/>
        <v>0</v>
      </c>
      <c r="J15" s="8"/>
    </row>
    <row r="16" spans="1:10" ht="15">
      <c r="A16" s="4">
        <v>0.14</v>
      </c>
      <c r="B16" s="5">
        <v>0.02</v>
      </c>
      <c r="C16" s="5">
        <v>0.0114</v>
      </c>
      <c r="D16" s="5">
        <f t="shared" si="3"/>
        <v>0.0314</v>
      </c>
      <c r="E16" s="5">
        <f t="shared" si="4"/>
        <v>0.004396</v>
      </c>
      <c r="F16" s="5">
        <f t="shared" si="5"/>
        <v>0.14439600000000002</v>
      </c>
      <c r="G16" s="5">
        <f t="shared" si="0"/>
        <v>0.1</v>
      </c>
      <c r="H16" s="5">
        <f t="shared" si="2"/>
        <v>0.14</v>
      </c>
      <c r="I16" s="6">
        <f t="shared" si="1"/>
        <v>0</v>
      </c>
      <c r="J16" s="8"/>
    </row>
    <row r="17" spans="1:10" ht="15">
      <c r="A17" s="4">
        <v>0.15</v>
      </c>
      <c r="B17" s="5">
        <v>0.02</v>
      </c>
      <c r="C17" s="5">
        <v>0.0114</v>
      </c>
      <c r="D17" s="5">
        <f t="shared" si="3"/>
        <v>0.0314</v>
      </c>
      <c r="E17" s="5">
        <f t="shared" si="4"/>
        <v>0.00471</v>
      </c>
      <c r="F17" s="5">
        <f t="shared" si="5"/>
        <v>0.15471</v>
      </c>
      <c r="G17" s="5">
        <f t="shared" si="0"/>
        <v>0.15000000000000002</v>
      </c>
      <c r="H17" s="5">
        <f t="shared" si="2"/>
        <v>0.15000000000000002</v>
      </c>
      <c r="I17" s="6">
        <f t="shared" si="1"/>
        <v>0</v>
      </c>
      <c r="J17" s="8"/>
    </row>
    <row r="18" spans="1:10" ht="15">
      <c r="A18" s="4">
        <v>0.16</v>
      </c>
      <c r="B18" s="5">
        <v>0.02</v>
      </c>
      <c r="C18" s="5">
        <v>0.0114</v>
      </c>
      <c r="D18" s="5">
        <f t="shared" si="3"/>
        <v>0.0314</v>
      </c>
      <c r="E18" s="5">
        <f t="shared" si="4"/>
        <v>0.005024</v>
      </c>
      <c r="F18" s="5">
        <f t="shared" si="5"/>
        <v>0.165024</v>
      </c>
      <c r="G18" s="5">
        <f aca="true" t="shared" si="6" ref="G18:G33">FLOOR(F18,0.05)</f>
        <v>0.15000000000000002</v>
      </c>
      <c r="H18" s="5">
        <f t="shared" si="2"/>
        <v>0.16</v>
      </c>
      <c r="I18" s="6">
        <f t="shared" si="1"/>
        <v>0</v>
      </c>
      <c r="J18" s="8"/>
    </row>
    <row r="19" spans="1:10" ht="15">
      <c r="A19" s="4">
        <v>0.17</v>
      </c>
      <c r="B19" s="5">
        <v>0.02</v>
      </c>
      <c r="C19" s="5">
        <v>0.0114</v>
      </c>
      <c r="D19" s="5">
        <f t="shared" si="3"/>
        <v>0.0314</v>
      </c>
      <c r="E19" s="5">
        <f t="shared" si="4"/>
        <v>0.005338</v>
      </c>
      <c r="F19" s="5">
        <f t="shared" si="5"/>
        <v>0.17533800000000002</v>
      </c>
      <c r="G19" s="5">
        <f t="shared" si="6"/>
        <v>0.15000000000000002</v>
      </c>
      <c r="H19" s="5">
        <f t="shared" si="2"/>
        <v>0.17</v>
      </c>
      <c r="I19" s="6">
        <f t="shared" si="1"/>
        <v>0</v>
      </c>
      <c r="J19" s="8"/>
    </row>
    <row r="20" spans="1:10" ht="15">
      <c r="A20" s="4">
        <v>0.18</v>
      </c>
      <c r="B20" s="5">
        <v>0.02</v>
      </c>
      <c r="C20" s="5">
        <v>0.0114</v>
      </c>
      <c r="D20" s="5">
        <f t="shared" si="3"/>
        <v>0.0314</v>
      </c>
      <c r="E20" s="5">
        <f t="shared" si="4"/>
        <v>0.005651999999999999</v>
      </c>
      <c r="F20" s="5">
        <f t="shared" si="5"/>
        <v>0.18565199999999998</v>
      </c>
      <c r="G20" s="5">
        <f t="shared" si="6"/>
        <v>0.15000000000000002</v>
      </c>
      <c r="H20" s="5">
        <f t="shared" si="2"/>
        <v>0.18</v>
      </c>
      <c r="I20" s="6">
        <f t="shared" si="1"/>
        <v>0</v>
      </c>
      <c r="J20" s="8"/>
    </row>
    <row r="21" spans="1:10" ht="15">
      <c r="A21" s="4">
        <v>0.19</v>
      </c>
      <c r="B21" s="5">
        <v>0.02</v>
      </c>
      <c r="C21" s="5">
        <v>0.0114</v>
      </c>
      <c r="D21" s="5">
        <f t="shared" si="3"/>
        <v>0.0314</v>
      </c>
      <c r="E21" s="5">
        <f t="shared" si="4"/>
        <v>0.005966</v>
      </c>
      <c r="F21" s="5">
        <f t="shared" si="5"/>
        <v>0.195966</v>
      </c>
      <c r="G21" s="5">
        <f t="shared" si="6"/>
        <v>0.15000000000000002</v>
      </c>
      <c r="H21" s="5">
        <f t="shared" si="2"/>
        <v>0.19</v>
      </c>
      <c r="I21" s="6">
        <f t="shared" si="1"/>
        <v>0</v>
      </c>
      <c r="J21" s="8"/>
    </row>
    <row r="22" spans="1:10" ht="15">
      <c r="A22" s="4">
        <v>0.2</v>
      </c>
      <c r="B22" s="5">
        <v>0.02</v>
      </c>
      <c r="C22" s="5">
        <v>0.0114</v>
      </c>
      <c r="D22" s="5">
        <f t="shared" si="3"/>
        <v>0.0314</v>
      </c>
      <c r="E22" s="5">
        <f t="shared" si="4"/>
        <v>0.00628</v>
      </c>
      <c r="F22" s="5">
        <f t="shared" si="5"/>
        <v>0.20628000000000002</v>
      </c>
      <c r="G22" s="5">
        <f t="shared" si="6"/>
        <v>0.2</v>
      </c>
      <c r="H22" s="5">
        <f t="shared" si="2"/>
        <v>0.2</v>
      </c>
      <c r="I22" s="6">
        <f t="shared" si="1"/>
        <v>0</v>
      </c>
      <c r="J22" s="8"/>
    </row>
    <row r="23" spans="1:10" ht="15">
      <c r="A23" s="4">
        <v>0.21</v>
      </c>
      <c r="B23" s="5">
        <v>0.02</v>
      </c>
      <c r="C23" s="5">
        <v>0.0114</v>
      </c>
      <c r="D23" s="5">
        <f t="shared" si="3"/>
        <v>0.0314</v>
      </c>
      <c r="E23" s="5">
        <f t="shared" si="4"/>
        <v>0.006593999999999999</v>
      </c>
      <c r="F23" s="5">
        <f t="shared" si="5"/>
        <v>0.21659399999999998</v>
      </c>
      <c r="G23" s="5">
        <f t="shared" si="6"/>
        <v>0.2</v>
      </c>
      <c r="H23" s="5">
        <f t="shared" si="2"/>
        <v>0.21</v>
      </c>
      <c r="I23" s="6">
        <f t="shared" si="1"/>
        <v>0</v>
      </c>
      <c r="J23" s="8"/>
    </row>
    <row r="24" spans="1:10" ht="15">
      <c r="A24" s="4">
        <v>0.22</v>
      </c>
      <c r="B24" s="5">
        <v>0.02</v>
      </c>
      <c r="C24" s="5">
        <v>0.0114</v>
      </c>
      <c r="D24" s="5">
        <f t="shared" si="3"/>
        <v>0.0314</v>
      </c>
      <c r="E24" s="5">
        <f t="shared" si="4"/>
        <v>0.006907999999999999</v>
      </c>
      <c r="F24" s="5">
        <f t="shared" si="5"/>
        <v>0.226908</v>
      </c>
      <c r="G24" s="5">
        <f t="shared" si="6"/>
        <v>0.2</v>
      </c>
      <c r="H24" s="5">
        <f t="shared" si="2"/>
        <v>0.22</v>
      </c>
      <c r="I24" s="6">
        <f t="shared" si="1"/>
        <v>0</v>
      </c>
      <c r="J24" s="8"/>
    </row>
    <row r="25" spans="1:10" ht="15">
      <c r="A25" s="4">
        <v>0.23</v>
      </c>
      <c r="B25" s="5">
        <v>0.02</v>
      </c>
      <c r="C25" s="5">
        <v>0.0114</v>
      </c>
      <c r="D25" s="5">
        <f t="shared" si="3"/>
        <v>0.0314</v>
      </c>
      <c r="E25" s="5">
        <f t="shared" si="4"/>
        <v>0.007222</v>
      </c>
      <c r="F25" s="5">
        <f t="shared" si="5"/>
        <v>0.23722200000000002</v>
      </c>
      <c r="G25" s="5">
        <f t="shared" si="6"/>
        <v>0.2</v>
      </c>
      <c r="H25" s="5">
        <f t="shared" si="2"/>
        <v>0.23</v>
      </c>
      <c r="I25" s="6">
        <f t="shared" si="1"/>
        <v>0</v>
      </c>
      <c r="J25" s="8"/>
    </row>
    <row r="26" spans="1:10" ht="15">
      <c r="A26" s="4">
        <v>0.24</v>
      </c>
      <c r="B26" s="5">
        <v>0.02</v>
      </c>
      <c r="C26" s="5">
        <v>0.0114</v>
      </c>
      <c r="D26" s="5">
        <f t="shared" si="3"/>
        <v>0.0314</v>
      </c>
      <c r="E26" s="5">
        <f t="shared" si="4"/>
        <v>0.007535999999999999</v>
      </c>
      <c r="F26" s="5">
        <f t="shared" si="5"/>
        <v>0.24753599999999998</v>
      </c>
      <c r="G26" s="5">
        <f t="shared" si="6"/>
        <v>0.2</v>
      </c>
      <c r="H26" s="5">
        <f t="shared" si="2"/>
        <v>0.24</v>
      </c>
      <c r="I26" s="6">
        <f t="shared" si="1"/>
        <v>0</v>
      </c>
      <c r="J26" s="8"/>
    </row>
    <row r="27" spans="1:10" ht="15">
      <c r="A27" s="4">
        <v>0.25</v>
      </c>
      <c r="B27" s="5">
        <v>0.02</v>
      </c>
      <c r="C27" s="5">
        <v>0.0114</v>
      </c>
      <c r="D27" s="5">
        <f t="shared" si="3"/>
        <v>0.0314</v>
      </c>
      <c r="E27" s="5">
        <f t="shared" si="4"/>
        <v>0.00785</v>
      </c>
      <c r="F27" s="5">
        <f t="shared" si="5"/>
        <v>0.25785</v>
      </c>
      <c r="G27" s="5">
        <f t="shared" si="6"/>
        <v>0.25</v>
      </c>
      <c r="H27" s="5">
        <f t="shared" si="2"/>
        <v>0.25</v>
      </c>
      <c r="I27" s="6">
        <f t="shared" si="1"/>
        <v>0</v>
      </c>
      <c r="J27" s="8"/>
    </row>
    <row r="28" spans="1:10" ht="15">
      <c r="A28" s="4">
        <v>0.26</v>
      </c>
      <c r="B28" s="5">
        <v>0.02</v>
      </c>
      <c r="C28" s="5">
        <v>0.0114</v>
      </c>
      <c r="D28" s="5">
        <f t="shared" si="3"/>
        <v>0.0314</v>
      </c>
      <c r="E28" s="5">
        <f t="shared" si="4"/>
        <v>0.008164</v>
      </c>
      <c r="F28" s="5">
        <f t="shared" si="5"/>
        <v>0.268164</v>
      </c>
      <c r="G28" s="5">
        <f t="shared" si="6"/>
        <v>0.25</v>
      </c>
      <c r="H28" s="5">
        <f t="shared" si="2"/>
        <v>0.26</v>
      </c>
      <c r="I28" s="6">
        <f t="shared" si="1"/>
        <v>0</v>
      </c>
      <c r="J28" s="8"/>
    </row>
    <row r="29" spans="1:10" ht="15">
      <c r="A29" s="4">
        <v>0.27</v>
      </c>
      <c r="B29" s="5">
        <v>0.02</v>
      </c>
      <c r="C29" s="5">
        <v>0.0114</v>
      </c>
      <c r="D29" s="5">
        <f t="shared" si="3"/>
        <v>0.0314</v>
      </c>
      <c r="E29" s="5">
        <f t="shared" si="4"/>
        <v>0.008478</v>
      </c>
      <c r="F29" s="5">
        <f t="shared" si="5"/>
        <v>0.278478</v>
      </c>
      <c r="G29" s="5">
        <f t="shared" si="6"/>
        <v>0.25</v>
      </c>
      <c r="H29" s="5">
        <f t="shared" si="2"/>
        <v>0.27</v>
      </c>
      <c r="I29" s="6">
        <f t="shared" si="1"/>
        <v>0</v>
      </c>
      <c r="J29" s="8"/>
    </row>
    <row r="30" spans="1:10" ht="15">
      <c r="A30" s="4">
        <v>0.28</v>
      </c>
      <c r="B30" s="5">
        <v>0.02</v>
      </c>
      <c r="C30" s="5">
        <v>0.0114</v>
      </c>
      <c r="D30" s="5">
        <f t="shared" si="3"/>
        <v>0.0314</v>
      </c>
      <c r="E30" s="5">
        <f t="shared" si="4"/>
        <v>0.008792</v>
      </c>
      <c r="F30" s="5">
        <f t="shared" si="5"/>
        <v>0.28879200000000005</v>
      </c>
      <c r="G30" s="5">
        <f t="shared" si="6"/>
        <v>0.25</v>
      </c>
      <c r="H30" s="5">
        <f t="shared" si="2"/>
        <v>0.28</v>
      </c>
      <c r="I30" s="6">
        <f t="shared" si="1"/>
        <v>0</v>
      </c>
      <c r="J30" s="8"/>
    </row>
    <row r="31" spans="1:10" ht="15">
      <c r="A31" s="4">
        <v>0.29</v>
      </c>
      <c r="B31" s="5">
        <v>0.02</v>
      </c>
      <c r="C31" s="5">
        <v>0.0114</v>
      </c>
      <c r="D31" s="5">
        <f t="shared" si="3"/>
        <v>0.0314</v>
      </c>
      <c r="E31" s="5">
        <f t="shared" si="4"/>
        <v>0.009105999999999998</v>
      </c>
      <c r="F31" s="5">
        <f t="shared" si="5"/>
        <v>0.299106</v>
      </c>
      <c r="G31" s="5">
        <f t="shared" si="6"/>
        <v>0.25</v>
      </c>
      <c r="H31" s="5">
        <f t="shared" si="2"/>
        <v>0.29</v>
      </c>
      <c r="I31" s="6">
        <f t="shared" si="1"/>
        <v>0</v>
      </c>
      <c r="J31" s="8"/>
    </row>
    <row r="32" spans="1:10" ht="15">
      <c r="A32" s="4">
        <v>0.3</v>
      </c>
      <c r="B32" s="5">
        <v>0.02</v>
      </c>
      <c r="C32" s="5">
        <v>0.0114</v>
      </c>
      <c r="D32" s="5">
        <f t="shared" si="3"/>
        <v>0.0314</v>
      </c>
      <c r="E32" s="5">
        <f t="shared" si="4"/>
        <v>0.00942</v>
      </c>
      <c r="F32" s="5">
        <f t="shared" si="5"/>
        <v>0.30942</v>
      </c>
      <c r="G32" s="5">
        <f t="shared" si="6"/>
        <v>0.30000000000000004</v>
      </c>
      <c r="H32" s="5">
        <f t="shared" si="2"/>
        <v>0.30000000000000004</v>
      </c>
      <c r="I32" s="6">
        <f t="shared" si="1"/>
        <v>0</v>
      </c>
      <c r="J32" s="8"/>
    </row>
    <row r="33" spans="1:10" ht="15">
      <c r="A33" s="4">
        <v>0.31</v>
      </c>
      <c r="B33" s="5">
        <v>0.02</v>
      </c>
      <c r="C33" s="5">
        <v>0.0114</v>
      </c>
      <c r="D33" s="5">
        <f t="shared" si="3"/>
        <v>0.0314</v>
      </c>
      <c r="E33" s="5">
        <f t="shared" si="4"/>
        <v>0.009734</v>
      </c>
      <c r="F33" s="5">
        <f t="shared" si="5"/>
        <v>0.319734</v>
      </c>
      <c r="G33" s="5">
        <f t="shared" si="6"/>
        <v>0.30000000000000004</v>
      </c>
      <c r="H33" s="5">
        <f t="shared" si="2"/>
        <v>0.31</v>
      </c>
      <c r="I33" s="6">
        <f t="shared" si="1"/>
        <v>0</v>
      </c>
      <c r="J33" s="8"/>
    </row>
    <row r="34" spans="1:10" ht="15">
      <c r="A34" s="4">
        <v>0.32</v>
      </c>
      <c r="B34" s="5">
        <v>0.02</v>
      </c>
      <c r="C34" s="5">
        <v>0.0114</v>
      </c>
      <c r="D34" s="5">
        <f t="shared" si="3"/>
        <v>0.0314</v>
      </c>
      <c r="E34" s="5">
        <f t="shared" si="4"/>
        <v>0.010048</v>
      </c>
      <c r="F34" s="5">
        <f t="shared" si="5"/>
        <v>0.330048</v>
      </c>
      <c r="G34" s="5">
        <f aca="true" t="shared" si="7" ref="G34:G49">FLOOR(F34,0.05)</f>
        <v>0.30000000000000004</v>
      </c>
      <c r="H34" s="5">
        <f t="shared" si="2"/>
        <v>0.32</v>
      </c>
      <c r="I34" s="6">
        <f t="shared" si="1"/>
        <v>0</v>
      </c>
      <c r="J34" s="8"/>
    </row>
    <row r="35" spans="1:10" ht="15">
      <c r="A35" s="4">
        <v>0.33</v>
      </c>
      <c r="B35" s="5">
        <v>0.02</v>
      </c>
      <c r="C35" s="5">
        <v>0.0114</v>
      </c>
      <c r="D35" s="5">
        <f t="shared" si="3"/>
        <v>0.0314</v>
      </c>
      <c r="E35" s="5">
        <f t="shared" si="4"/>
        <v>0.010362</v>
      </c>
      <c r="F35" s="5">
        <f t="shared" si="5"/>
        <v>0.340362</v>
      </c>
      <c r="G35" s="5">
        <f t="shared" si="7"/>
        <v>0.30000000000000004</v>
      </c>
      <c r="H35" s="5">
        <f t="shared" si="2"/>
        <v>0.33</v>
      </c>
      <c r="I35" s="6">
        <f t="shared" si="1"/>
        <v>0</v>
      </c>
      <c r="J35" s="8"/>
    </row>
    <row r="36" spans="1:10" ht="15">
      <c r="A36" s="4">
        <v>0.34</v>
      </c>
      <c r="B36" s="5">
        <v>0.02</v>
      </c>
      <c r="C36" s="5">
        <v>0.0114</v>
      </c>
      <c r="D36" s="5">
        <f t="shared" si="3"/>
        <v>0.0314</v>
      </c>
      <c r="E36" s="5">
        <f t="shared" si="4"/>
        <v>0.010676</v>
      </c>
      <c r="F36" s="5">
        <f t="shared" si="5"/>
        <v>0.35067600000000004</v>
      </c>
      <c r="G36" s="5">
        <f t="shared" si="7"/>
        <v>0.35000000000000003</v>
      </c>
      <c r="H36" s="5">
        <f t="shared" si="2"/>
        <v>0.35000000000000003</v>
      </c>
      <c r="I36" s="6">
        <f t="shared" si="1"/>
        <v>0.010000000000000009</v>
      </c>
      <c r="J36" s="8"/>
    </row>
    <row r="37" spans="1:10" ht="15">
      <c r="A37" s="4">
        <v>0.35</v>
      </c>
      <c r="B37" s="5">
        <v>0.02</v>
      </c>
      <c r="C37" s="5">
        <v>0.0114</v>
      </c>
      <c r="D37" s="5">
        <f t="shared" si="3"/>
        <v>0.0314</v>
      </c>
      <c r="E37" s="5">
        <f t="shared" si="4"/>
        <v>0.010989999999999998</v>
      </c>
      <c r="F37" s="5">
        <f t="shared" si="5"/>
        <v>0.36099</v>
      </c>
      <c r="G37" s="5">
        <f t="shared" si="7"/>
        <v>0.35000000000000003</v>
      </c>
      <c r="H37" s="5">
        <f t="shared" si="2"/>
        <v>0.35000000000000003</v>
      </c>
      <c r="I37" s="6">
        <f t="shared" si="1"/>
        <v>0</v>
      </c>
      <c r="J37" s="8"/>
    </row>
    <row r="38" spans="1:10" ht="15">
      <c r="A38" s="4">
        <v>0.36</v>
      </c>
      <c r="B38" s="5">
        <v>0.02</v>
      </c>
      <c r="C38" s="5">
        <v>0.0114</v>
      </c>
      <c r="D38" s="5">
        <f t="shared" si="3"/>
        <v>0.0314</v>
      </c>
      <c r="E38" s="5">
        <f t="shared" si="4"/>
        <v>0.011303999999999998</v>
      </c>
      <c r="F38" s="5">
        <f t="shared" si="5"/>
        <v>0.37130399999999997</v>
      </c>
      <c r="G38" s="5">
        <f t="shared" si="7"/>
        <v>0.35000000000000003</v>
      </c>
      <c r="H38" s="5">
        <f t="shared" si="2"/>
        <v>0.36</v>
      </c>
      <c r="I38" s="6">
        <f t="shared" si="1"/>
        <v>0</v>
      </c>
      <c r="J38" s="8"/>
    </row>
    <row r="39" spans="1:10" ht="15">
      <c r="A39" s="4">
        <v>0.37</v>
      </c>
      <c r="B39" s="5">
        <v>0.02</v>
      </c>
      <c r="C39" s="5">
        <v>0.0114</v>
      </c>
      <c r="D39" s="5">
        <f t="shared" si="3"/>
        <v>0.0314</v>
      </c>
      <c r="E39" s="5">
        <f t="shared" si="4"/>
        <v>0.011617999999999998</v>
      </c>
      <c r="F39" s="5">
        <f t="shared" si="5"/>
        <v>0.381618</v>
      </c>
      <c r="G39" s="5">
        <f t="shared" si="7"/>
        <v>0.35000000000000003</v>
      </c>
      <c r="H39" s="5">
        <f t="shared" si="2"/>
        <v>0.37</v>
      </c>
      <c r="I39" s="6">
        <f t="shared" si="1"/>
        <v>0</v>
      </c>
      <c r="J39" s="8"/>
    </row>
    <row r="40" spans="1:10" ht="15">
      <c r="A40" s="4">
        <v>0.38</v>
      </c>
      <c r="B40" s="5">
        <v>0.02</v>
      </c>
      <c r="C40" s="5">
        <v>0.0114</v>
      </c>
      <c r="D40" s="5">
        <f t="shared" si="3"/>
        <v>0.0314</v>
      </c>
      <c r="E40" s="5">
        <f t="shared" si="4"/>
        <v>0.011932</v>
      </c>
      <c r="F40" s="5">
        <f t="shared" si="5"/>
        <v>0.391932</v>
      </c>
      <c r="G40" s="5">
        <f t="shared" si="7"/>
        <v>0.35000000000000003</v>
      </c>
      <c r="H40" s="5">
        <f t="shared" si="2"/>
        <v>0.38</v>
      </c>
      <c r="I40" s="6">
        <f t="shared" si="1"/>
        <v>0</v>
      </c>
      <c r="J40" s="8"/>
    </row>
    <row r="41" spans="1:10" ht="15">
      <c r="A41" s="4">
        <v>0.39</v>
      </c>
      <c r="B41" s="5">
        <v>0.02</v>
      </c>
      <c r="C41" s="5">
        <v>0.0114</v>
      </c>
      <c r="D41" s="5">
        <f t="shared" si="3"/>
        <v>0.0314</v>
      </c>
      <c r="E41" s="5">
        <f t="shared" si="4"/>
        <v>0.012246</v>
      </c>
      <c r="F41" s="5">
        <f t="shared" si="5"/>
        <v>0.402246</v>
      </c>
      <c r="G41" s="5">
        <f t="shared" si="7"/>
        <v>0.4</v>
      </c>
      <c r="H41" s="5">
        <f t="shared" si="2"/>
        <v>0.4</v>
      </c>
      <c r="I41" s="6">
        <f t="shared" si="1"/>
        <v>0.010000000000000009</v>
      </c>
      <c r="J41" s="8"/>
    </row>
    <row r="42" spans="1:10" ht="15">
      <c r="A42" s="4">
        <v>0.4</v>
      </c>
      <c r="B42" s="5">
        <v>0.02</v>
      </c>
      <c r="C42" s="5">
        <v>0.0114</v>
      </c>
      <c r="D42" s="5">
        <f t="shared" si="3"/>
        <v>0.0314</v>
      </c>
      <c r="E42" s="5">
        <f t="shared" si="4"/>
        <v>0.01256</v>
      </c>
      <c r="F42" s="5">
        <f t="shared" si="5"/>
        <v>0.41256000000000004</v>
      </c>
      <c r="G42" s="5">
        <f t="shared" si="7"/>
        <v>0.4</v>
      </c>
      <c r="H42" s="5">
        <f t="shared" si="2"/>
        <v>0.4</v>
      </c>
      <c r="I42" s="6">
        <f t="shared" si="1"/>
        <v>0</v>
      </c>
      <c r="J42" s="8"/>
    </row>
    <row r="43" spans="1:10" ht="15">
      <c r="A43" s="4">
        <v>0.41</v>
      </c>
      <c r="B43" s="5">
        <v>0.02</v>
      </c>
      <c r="C43" s="5">
        <v>0.0114</v>
      </c>
      <c r="D43" s="5">
        <f t="shared" si="3"/>
        <v>0.0314</v>
      </c>
      <c r="E43" s="5">
        <f t="shared" si="4"/>
        <v>0.012873999999999998</v>
      </c>
      <c r="F43" s="5">
        <f t="shared" si="5"/>
        <v>0.42287399999999997</v>
      </c>
      <c r="G43" s="5">
        <f t="shared" si="7"/>
        <v>0.4</v>
      </c>
      <c r="H43" s="5">
        <f t="shared" si="2"/>
        <v>0.41</v>
      </c>
      <c r="I43" s="6">
        <f t="shared" si="1"/>
        <v>0</v>
      </c>
      <c r="J43" s="8"/>
    </row>
    <row r="44" spans="1:10" ht="15">
      <c r="A44" s="4">
        <v>0.42</v>
      </c>
      <c r="B44" s="5">
        <v>0.02</v>
      </c>
      <c r="C44" s="5">
        <v>0.0114</v>
      </c>
      <c r="D44" s="5">
        <f t="shared" si="3"/>
        <v>0.0314</v>
      </c>
      <c r="E44" s="5">
        <f t="shared" si="4"/>
        <v>0.013187999999999998</v>
      </c>
      <c r="F44" s="5">
        <f t="shared" si="5"/>
        <v>0.43318799999999996</v>
      </c>
      <c r="G44" s="5">
        <f t="shared" si="7"/>
        <v>0.4</v>
      </c>
      <c r="H44" s="5">
        <f t="shared" si="2"/>
        <v>0.42</v>
      </c>
      <c r="I44" s="6">
        <f t="shared" si="1"/>
        <v>0</v>
      </c>
      <c r="J44" s="8"/>
    </row>
    <row r="45" spans="1:10" ht="15">
      <c r="A45" s="4">
        <v>0.43</v>
      </c>
      <c r="B45" s="5">
        <v>0.02</v>
      </c>
      <c r="C45" s="5">
        <v>0.0114</v>
      </c>
      <c r="D45" s="5">
        <f t="shared" si="3"/>
        <v>0.0314</v>
      </c>
      <c r="E45" s="5">
        <f t="shared" si="4"/>
        <v>0.013501999999999998</v>
      </c>
      <c r="F45" s="5">
        <f t="shared" si="5"/>
        <v>0.443502</v>
      </c>
      <c r="G45" s="5">
        <f t="shared" si="7"/>
        <v>0.4</v>
      </c>
      <c r="H45" s="5">
        <f t="shared" si="2"/>
        <v>0.43</v>
      </c>
      <c r="I45" s="6">
        <f t="shared" si="1"/>
        <v>0</v>
      </c>
      <c r="J45" s="8"/>
    </row>
    <row r="46" spans="1:10" ht="15">
      <c r="A46" s="4">
        <v>0.44</v>
      </c>
      <c r="B46" s="5">
        <v>0.02</v>
      </c>
      <c r="C46" s="5">
        <v>0.0114</v>
      </c>
      <c r="D46" s="5">
        <f t="shared" si="3"/>
        <v>0.0314</v>
      </c>
      <c r="E46" s="5">
        <f t="shared" si="4"/>
        <v>0.013815999999999998</v>
      </c>
      <c r="F46" s="5">
        <f t="shared" si="5"/>
        <v>0.453816</v>
      </c>
      <c r="G46" s="5">
        <f t="shared" si="7"/>
        <v>0.45</v>
      </c>
      <c r="H46" s="5">
        <f t="shared" si="2"/>
        <v>0.45</v>
      </c>
      <c r="I46" s="6">
        <f t="shared" si="1"/>
        <v>0.010000000000000009</v>
      </c>
      <c r="J46" s="8"/>
    </row>
    <row r="47" spans="1:10" ht="15">
      <c r="A47" s="4">
        <v>0.45</v>
      </c>
      <c r="B47" s="5">
        <v>0.02</v>
      </c>
      <c r="C47" s="5">
        <v>0.0114</v>
      </c>
      <c r="D47" s="5">
        <f t="shared" si="3"/>
        <v>0.0314</v>
      </c>
      <c r="E47" s="5">
        <f t="shared" si="4"/>
        <v>0.014129999999999998</v>
      </c>
      <c r="F47" s="5">
        <f t="shared" si="5"/>
        <v>0.46413</v>
      </c>
      <c r="G47" s="5">
        <f t="shared" si="7"/>
        <v>0.45</v>
      </c>
      <c r="H47" s="5">
        <f t="shared" si="2"/>
        <v>0.45</v>
      </c>
      <c r="I47" s="6">
        <f t="shared" si="1"/>
        <v>0</v>
      </c>
      <c r="J47" s="8"/>
    </row>
    <row r="48" spans="1:10" ht="15">
      <c r="A48" s="4">
        <v>0.46</v>
      </c>
      <c r="B48" s="5">
        <v>0.02</v>
      </c>
      <c r="C48" s="5">
        <v>0.0114</v>
      </c>
      <c r="D48" s="5">
        <f t="shared" si="3"/>
        <v>0.0314</v>
      </c>
      <c r="E48" s="5">
        <f t="shared" si="4"/>
        <v>0.014444</v>
      </c>
      <c r="F48" s="5">
        <f t="shared" si="5"/>
        <v>0.47444400000000003</v>
      </c>
      <c r="G48" s="5">
        <f t="shared" si="7"/>
        <v>0.45</v>
      </c>
      <c r="H48" s="5">
        <f t="shared" si="2"/>
        <v>0.46</v>
      </c>
      <c r="I48" s="6">
        <f t="shared" si="1"/>
        <v>0</v>
      </c>
      <c r="J48" s="8"/>
    </row>
    <row r="49" spans="1:10" ht="15">
      <c r="A49" s="4">
        <v>0.47</v>
      </c>
      <c r="B49" s="5">
        <v>0.02</v>
      </c>
      <c r="C49" s="5">
        <v>0.0114</v>
      </c>
      <c r="D49" s="5">
        <f t="shared" si="3"/>
        <v>0.0314</v>
      </c>
      <c r="E49" s="5">
        <f t="shared" si="4"/>
        <v>0.014757999999999999</v>
      </c>
      <c r="F49" s="5">
        <f t="shared" si="5"/>
        <v>0.48475799999999997</v>
      </c>
      <c r="G49" s="5">
        <f t="shared" si="7"/>
        <v>0.45</v>
      </c>
      <c r="H49" s="5">
        <f t="shared" si="2"/>
        <v>0.47</v>
      </c>
      <c r="I49" s="6">
        <f t="shared" si="1"/>
        <v>0</v>
      </c>
      <c r="J49" s="8"/>
    </row>
    <row r="50" spans="1:10" ht="15">
      <c r="A50" s="4">
        <v>0.48</v>
      </c>
      <c r="B50" s="5">
        <v>0.02</v>
      </c>
      <c r="C50" s="5">
        <v>0.0114</v>
      </c>
      <c r="D50" s="5">
        <f t="shared" si="3"/>
        <v>0.0314</v>
      </c>
      <c r="E50" s="5">
        <f t="shared" si="4"/>
        <v>0.015071999999999999</v>
      </c>
      <c r="F50" s="5">
        <f t="shared" si="5"/>
        <v>0.49507199999999996</v>
      </c>
      <c r="G50" s="5">
        <f aca="true" t="shared" si="8" ref="G50:G65">FLOOR(F50,0.05)</f>
        <v>0.45</v>
      </c>
      <c r="H50" s="5">
        <f t="shared" si="2"/>
        <v>0.48</v>
      </c>
      <c r="I50" s="6">
        <f t="shared" si="1"/>
        <v>0</v>
      </c>
      <c r="J50" s="8"/>
    </row>
    <row r="51" spans="1:10" ht="15">
      <c r="A51" s="4">
        <v>0.49</v>
      </c>
      <c r="B51" s="5">
        <v>0.02</v>
      </c>
      <c r="C51" s="5">
        <v>0.0114</v>
      </c>
      <c r="D51" s="5">
        <f t="shared" si="3"/>
        <v>0.0314</v>
      </c>
      <c r="E51" s="5">
        <f t="shared" si="4"/>
        <v>0.015385999999999999</v>
      </c>
      <c r="F51" s="5">
        <f t="shared" si="5"/>
        <v>0.505386</v>
      </c>
      <c r="G51" s="5">
        <f t="shared" si="8"/>
        <v>0.5</v>
      </c>
      <c r="H51" s="5">
        <f t="shared" si="2"/>
        <v>0.5</v>
      </c>
      <c r="I51" s="6">
        <f t="shared" si="1"/>
        <v>0.010000000000000009</v>
      </c>
      <c r="J51" s="8"/>
    </row>
    <row r="52" spans="1:10" ht="15">
      <c r="A52" s="4">
        <v>0.5</v>
      </c>
      <c r="B52" s="5">
        <v>0.02</v>
      </c>
      <c r="C52" s="5">
        <v>0.0114</v>
      </c>
      <c r="D52" s="5">
        <f>B52+C52</f>
        <v>0.0314</v>
      </c>
      <c r="E52" s="5">
        <f>A52*D52</f>
        <v>0.0157</v>
      </c>
      <c r="F52" s="5">
        <f>A52+E52</f>
        <v>0.5157</v>
      </c>
      <c r="G52" s="5">
        <f t="shared" si="8"/>
        <v>0.5</v>
      </c>
      <c r="H52" s="5">
        <f t="shared" si="2"/>
        <v>0.5</v>
      </c>
      <c r="I52" s="6">
        <f t="shared" si="1"/>
        <v>0</v>
      </c>
      <c r="J52" s="8"/>
    </row>
    <row r="53" spans="1:10" ht="15">
      <c r="A53" s="4">
        <v>0.5</v>
      </c>
      <c r="B53" s="5">
        <v>0.02</v>
      </c>
      <c r="C53" s="5">
        <v>0.0114</v>
      </c>
      <c r="D53" s="5">
        <f>B53+C53</f>
        <v>0.0314</v>
      </c>
      <c r="E53" s="5">
        <f>A53*D53</f>
        <v>0.0157</v>
      </c>
      <c r="F53" s="5">
        <f>A53+E53</f>
        <v>0.5157</v>
      </c>
      <c r="G53" s="5">
        <f t="shared" si="8"/>
        <v>0.5</v>
      </c>
      <c r="H53" s="5">
        <f t="shared" si="2"/>
        <v>0.5</v>
      </c>
      <c r="I53" s="6">
        <f t="shared" si="1"/>
        <v>0</v>
      </c>
      <c r="J53" s="8"/>
    </row>
    <row r="54" spans="1:10" ht="15">
      <c r="A54" s="4">
        <v>0.51</v>
      </c>
      <c r="B54" s="5">
        <v>0.02</v>
      </c>
      <c r="C54" s="5">
        <v>0.0114</v>
      </c>
      <c r="D54" s="5">
        <f aca="true" t="shared" si="9" ref="D54:D117">B54+C54</f>
        <v>0.0314</v>
      </c>
      <c r="E54" s="5">
        <f aca="true" t="shared" si="10" ref="E54:E117">A54*D54</f>
        <v>0.016014</v>
      </c>
      <c r="F54" s="5">
        <f aca="true" t="shared" si="11" ref="F54:F117">A54+E54</f>
        <v>0.526014</v>
      </c>
      <c r="G54" s="5">
        <f t="shared" si="8"/>
        <v>0.5</v>
      </c>
      <c r="H54" s="5">
        <f t="shared" si="2"/>
        <v>0.51</v>
      </c>
      <c r="I54" s="6">
        <f t="shared" si="1"/>
        <v>0</v>
      </c>
      <c r="J54" s="8"/>
    </row>
    <row r="55" spans="1:10" ht="15">
      <c r="A55" s="4">
        <v>0.52</v>
      </c>
      <c r="B55" s="5">
        <v>0.02</v>
      </c>
      <c r="C55" s="5">
        <v>0.0114</v>
      </c>
      <c r="D55" s="5">
        <f t="shared" si="9"/>
        <v>0.0314</v>
      </c>
      <c r="E55" s="5">
        <f t="shared" si="10"/>
        <v>0.016328</v>
      </c>
      <c r="F55" s="5">
        <f t="shared" si="11"/>
        <v>0.536328</v>
      </c>
      <c r="G55" s="5">
        <f t="shared" si="8"/>
        <v>0.5</v>
      </c>
      <c r="H55" s="5">
        <f t="shared" si="2"/>
        <v>0.52</v>
      </c>
      <c r="I55" s="6">
        <f t="shared" si="1"/>
        <v>0</v>
      </c>
      <c r="J55" s="8"/>
    </row>
    <row r="56" spans="1:10" ht="15">
      <c r="A56" s="4">
        <v>0.53</v>
      </c>
      <c r="B56" s="5">
        <v>0.02</v>
      </c>
      <c r="C56" s="5">
        <v>0.0114</v>
      </c>
      <c r="D56" s="5">
        <f t="shared" si="9"/>
        <v>0.0314</v>
      </c>
      <c r="E56" s="5">
        <f t="shared" si="10"/>
        <v>0.016642</v>
      </c>
      <c r="F56" s="5">
        <f t="shared" si="11"/>
        <v>0.5466420000000001</v>
      </c>
      <c r="G56" s="5">
        <f t="shared" si="8"/>
        <v>0.5</v>
      </c>
      <c r="H56" s="5">
        <f t="shared" si="2"/>
        <v>0.53</v>
      </c>
      <c r="I56" s="6">
        <f t="shared" si="1"/>
        <v>0</v>
      </c>
      <c r="J56" s="8"/>
    </row>
    <row r="57" spans="1:10" ht="15">
      <c r="A57" s="4">
        <v>0.54</v>
      </c>
      <c r="B57" s="5">
        <v>0.02</v>
      </c>
      <c r="C57" s="5">
        <v>0.0114</v>
      </c>
      <c r="D57" s="5">
        <f t="shared" si="9"/>
        <v>0.0314</v>
      </c>
      <c r="E57" s="5">
        <f t="shared" si="10"/>
        <v>0.016956</v>
      </c>
      <c r="F57" s="5">
        <f t="shared" si="11"/>
        <v>0.556956</v>
      </c>
      <c r="G57" s="5">
        <f t="shared" si="8"/>
        <v>0.55</v>
      </c>
      <c r="H57" s="5">
        <f t="shared" si="2"/>
        <v>0.55</v>
      </c>
      <c r="I57" s="6">
        <f t="shared" si="1"/>
        <v>0.010000000000000009</v>
      </c>
      <c r="J57" s="8"/>
    </row>
    <row r="58" spans="1:10" ht="15">
      <c r="A58" s="4">
        <v>0.55</v>
      </c>
      <c r="B58" s="5">
        <v>0.02</v>
      </c>
      <c r="C58" s="5">
        <v>0.0114</v>
      </c>
      <c r="D58" s="5">
        <f t="shared" si="9"/>
        <v>0.0314</v>
      </c>
      <c r="E58" s="5">
        <f t="shared" si="10"/>
        <v>0.01727</v>
      </c>
      <c r="F58" s="5">
        <f t="shared" si="11"/>
        <v>0.56727</v>
      </c>
      <c r="G58" s="5">
        <f t="shared" si="8"/>
        <v>0.55</v>
      </c>
      <c r="H58" s="5">
        <f t="shared" si="2"/>
        <v>0.55</v>
      </c>
      <c r="I58" s="6">
        <f t="shared" si="1"/>
        <v>0</v>
      </c>
      <c r="J58" s="8"/>
    </row>
    <row r="59" spans="1:10" ht="15">
      <c r="A59" s="4">
        <v>0.56</v>
      </c>
      <c r="B59" s="5">
        <v>0.02</v>
      </c>
      <c r="C59" s="5">
        <v>0.0114</v>
      </c>
      <c r="D59" s="5">
        <f t="shared" si="9"/>
        <v>0.0314</v>
      </c>
      <c r="E59" s="5">
        <f t="shared" si="10"/>
        <v>0.017584</v>
      </c>
      <c r="F59" s="5">
        <f t="shared" si="11"/>
        <v>0.5775840000000001</v>
      </c>
      <c r="G59" s="5">
        <f t="shared" si="8"/>
        <v>0.55</v>
      </c>
      <c r="H59" s="5">
        <f t="shared" si="2"/>
        <v>0.56</v>
      </c>
      <c r="I59" s="6">
        <f t="shared" si="1"/>
        <v>0</v>
      </c>
      <c r="J59" s="8"/>
    </row>
    <row r="60" spans="1:10" ht="15">
      <c r="A60" s="4">
        <v>0.57</v>
      </c>
      <c r="B60" s="5">
        <v>0.02</v>
      </c>
      <c r="C60" s="5">
        <v>0.0114</v>
      </c>
      <c r="D60" s="5">
        <f t="shared" si="9"/>
        <v>0.0314</v>
      </c>
      <c r="E60" s="5">
        <f t="shared" si="10"/>
        <v>0.017897999999999997</v>
      </c>
      <c r="F60" s="5">
        <f t="shared" si="11"/>
        <v>0.5878979999999999</v>
      </c>
      <c r="G60" s="5">
        <f t="shared" si="8"/>
        <v>0.55</v>
      </c>
      <c r="H60" s="5">
        <f t="shared" si="2"/>
        <v>0.57</v>
      </c>
      <c r="I60" s="6">
        <f t="shared" si="1"/>
        <v>0</v>
      </c>
      <c r="J60" s="8"/>
    </row>
    <row r="61" spans="1:10" ht="15">
      <c r="A61" s="4">
        <v>0.58</v>
      </c>
      <c r="B61" s="5">
        <v>0.02</v>
      </c>
      <c r="C61" s="5">
        <v>0.0114</v>
      </c>
      <c r="D61" s="5">
        <f t="shared" si="9"/>
        <v>0.0314</v>
      </c>
      <c r="E61" s="5">
        <f t="shared" si="10"/>
        <v>0.018211999999999996</v>
      </c>
      <c r="F61" s="5">
        <f t="shared" si="11"/>
        <v>0.598212</v>
      </c>
      <c r="G61" s="5">
        <f t="shared" si="8"/>
        <v>0.55</v>
      </c>
      <c r="H61" s="5">
        <f t="shared" si="2"/>
        <v>0.58</v>
      </c>
      <c r="I61" s="6">
        <f t="shared" si="1"/>
        <v>0</v>
      </c>
      <c r="J61" s="8"/>
    </row>
    <row r="62" spans="1:10" ht="15">
      <c r="A62" s="4">
        <v>0.59</v>
      </c>
      <c r="B62" s="5">
        <v>0.02</v>
      </c>
      <c r="C62" s="5">
        <v>0.0114</v>
      </c>
      <c r="D62" s="5">
        <f t="shared" si="9"/>
        <v>0.0314</v>
      </c>
      <c r="E62" s="5">
        <f t="shared" si="10"/>
        <v>0.018525999999999997</v>
      </c>
      <c r="F62" s="5">
        <f t="shared" si="11"/>
        <v>0.608526</v>
      </c>
      <c r="G62" s="5">
        <f t="shared" si="8"/>
        <v>0.6000000000000001</v>
      </c>
      <c r="H62" s="5">
        <f t="shared" si="2"/>
        <v>0.6000000000000001</v>
      </c>
      <c r="I62" s="6">
        <f t="shared" si="1"/>
        <v>0.01000000000000012</v>
      </c>
      <c r="J62" s="8"/>
    </row>
    <row r="63" spans="1:10" ht="15">
      <c r="A63" s="4">
        <v>0.6</v>
      </c>
      <c r="B63" s="5">
        <v>0.02</v>
      </c>
      <c r="C63" s="5">
        <v>0.0114</v>
      </c>
      <c r="D63" s="5">
        <f t="shared" si="9"/>
        <v>0.0314</v>
      </c>
      <c r="E63" s="5">
        <f t="shared" si="10"/>
        <v>0.01884</v>
      </c>
      <c r="F63" s="5">
        <f t="shared" si="11"/>
        <v>0.61884</v>
      </c>
      <c r="G63" s="5">
        <f t="shared" si="8"/>
        <v>0.6000000000000001</v>
      </c>
      <c r="H63" s="5">
        <f t="shared" si="2"/>
        <v>0.6000000000000001</v>
      </c>
      <c r="I63" s="6">
        <f t="shared" si="1"/>
        <v>0</v>
      </c>
      <c r="J63" s="8"/>
    </row>
    <row r="64" spans="1:10" ht="15">
      <c r="A64" s="4">
        <v>0.61</v>
      </c>
      <c r="B64" s="5">
        <v>0.02</v>
      </c>
      <c r="C64" s="5">
        <v>0.0114</v>
      </c>
      <c r="D64" s="5">
        <f t="shared" si="9"/>
        <v>0.0314</v>
      </c>
      <c r="E64" s="5">
        <f t="shared" si="10"/>
        <v>0.019153999999999997</v>
      </c>
      <c r="F64" s="5">
        <f t="shared" si="11"/>
        <v>0.629154</v>
      </c>
      <c r="G64" s="5">
        <f t="shared" si="8"/>
        <v>0.6000000000000001</v>
      </c>
      <c r="H64" s="5">
        <f t="shared" si="2"/>
        <v>0.61</v>
      </c>
      <c r="I64" s="6">
        <f t="shared" si="1"/>
        <v>0</v>
      </c>
      <c r="J64" s="8"/>
    </row>
    <row r="65" spans="1:10" ht="15">
      <c r="A65" s="4">
        <v>0.62</v>
      </c>
      <c r="B65" s="5">
        <v>0.02</v>
      </c>
      <c r="C65" s="5">
        <v>0.0114</v>
      </c>
      <c r="D65" s="5">
        <f t="shared" si="9"/>
        <v>0.0314</v>
      </c>
      <c r="E65" s="5">
        <f t="shared" si="10"/>
        <v>0.019468</v>
      </c>
      <c r="F65" s="5">
        <f t="shared" si="11"/>
        <v>0.639468</v>
      </c>
      <c r="G65" s="5">
        <f t="shared" si="8"/>
        <v>0.6000000000000001</v>
      </c>
      <c r="H65" s="5">
        <f t="shared" si="2"/>
        <v>0.62</v>
      </c>
      <c r="I65" s="6">
        <f t="shared" si="1"/>
        <v>0</v>
      </c>
      <c r="J65" s="8"/>
    </row>
    <row r="66" spans="1:10" ht="15">
      <c r="A66" s="4">
        <v>0.63</v>
      </c>
      <c r="B66" s="5">
        <v>0.02</v>
      </c>
      <c r="C66" s="5">
        <v>0.0114</v>
      </c>
      <c r="D66" s="5">
        <f t="shared" si="9"/>
        <v>0.0314</v>
      </c>
      <c r="E66" s="5">
        <f t="shared" si="10"/>
        <v>0.019781999999999998</v>
      </c>
      <c r="F66" s="5">
        <f t="shared" si="11"/>
        <v>0.649782</v>
      </c>
      <c r="G66" s="5">
        <f aca="true" t="shared" si="12" ref="G66:G129">FLOOR(F66,0.05)</f>
        <v>0.6000000000000001</v>
      </c>
      <c r="H66" s="5">
        <f t="shared" si="2"/>
        <v>0.63</v>
      </c>
      <c r="I66" s="6">
        <f aca="true" t="shared" si="13" ref="I66:I129">H66-A66</f>
        <v>0</v>
      </c>
      <c r="J66" s="8"/>
    </row>
    <row r="67" spans="1:10" ht="15">
      <c r="A67" s="4">
        <v>0.64</v>
      </c>
      <c r="B67" s="5">
        <v>0.02</v>
      </c>
      <c r="C67" s="5">
        <v>0.0114</v>
      </c>
      <c r="D67" s="5">
        <f t="shared" si="9"/>
        <v>0.0314</v>
      </c>
      <c r="E67" s="5">
        <f t="shared" si="10"/>
        <v>0.020096</v>
      </c>
      <c r="F67" s="5">
        <f t="shared" si="11"/>
        <v>0.660096</v>
      </c>
      <c r="G67" s="5">
        <f t="shared" si="12"/>
        <v>0.65</v>
      </c>
      <c r="H67" s="5">
        <f t="shared" si="2"/>
        <v>0.65</v>
      </c>
      <c r="I67" s="6">
        <f t="shared" si="13"/>
        <v>0.010000000000000009</v>
      </c>
      <c r="J67" s="8"/>
    </row>
    <row r="68" spans="1:10" ht="15">
      <c r="A68" s="4">
        <v>0.65</v>
      </c>
      <c r="B68" s="5">
        <v>0.02</v>
      </c>
      <c r="C68" s="5">
        <v>0.0114</v>
      </c>
      <c r="D68" s="5">
        <f t="shared" si="9"/>
        <v>0.0314</v>
      </c>
      <c r="E68" s="5">
        <f t="shared" si="10"/>
        <v>0.020409999999999998</v>
      </c>
      <c r="F68" s="5">
        <f t="shared" si="11"/>
        <v>0.6704100000000001</v>
      </c>
      <c r="G68" s="5">
        <f t="shared" si="12"/>
        <v>0.65</v>
      </c>
      <c r="H68" s="5">
        <f aca="true" t="shared" si="14" ref="H68:H131">IF((FLOOR(G68,0.05))&lt;A68,A68,FLOOR(G68,0.05))</f>
        <v>0.65</v>
      </c>
      <c r="I68" s="6">
        <f t="shared" si="13"/>
        <v>0</v>
      </c>
      <c r="J68" s="8"/>
    </row>
    <row r="69" spans="1:10" ht="15">
      <c r="A69" s="4">
        <v>0.66</v>
      </c>
      <c r="B69" s="5">
        <v>0.02</v>
      </c>
      <c r="C69" s="5">
        <v>0.0114</v>
      </c>
      <c r="D69" s="5">
        <f t="shared" si="9"/>
        <v>0.0314</v>
      </c>
      <c r="E69" s="5">
        <f t="shared" si="10"/>
        <v>0.020724</v>
      </c>
      <c r="F69" s="5">
        <f t="shared" si="11"/>
        <v>0.680724</v>
      </c>
      <c r="G69" s="5">
        <f t="shared" si="12"/>
        <v>0.65</v>
      </c>
      <c r="H69" s="5">
        <f t="shared" si="14"/>
        <v>0.66</v>
      </c>
      <c r="I69" s="6">
        <f t="shared" si="13"/>
        <v>0</v>
      </c>
      <c r="J69" s="8"/>
    </row>
    <row r="70" spans="1:10" ht="15">
      <c r="A70" s="4">
        <v>0.67</v>
      </c>
      <c r="B70" s="5">
        <v>0.02</v>
      </c>
      <c r="C70" s="5">
        <v>0.0114</v>
      </c>
      <c r="D70" s="5">
        <f t="shared" si="9"/>
        <v>0.0314</v>
      </c>
      <c r="E70" s="5">
        <f t="shared" si="10"/>
        <v>0.021038</v>
      </c>
      <c r="F70" s="5">
        <f t="shared" si="11"/>
        <v>0.691038</v>
      </c>
      <c r="G70" s="5">
        <f t="shared" si="12"/>
        <v>0.65</v>
      </c>
      <c r="H70" s="5">
        <f t="shared" si="14"/>
        <v>0.67</v>
      </c>
      <c r="I70" s="6">
        <f t="shared" si="13"/>
        <v>0</v>
      </c>
      <c r="J70" s="8"/>
    </row>
    <row r="71" spans="1:10" ht="15">
      <c r="A71" s="4">
        <v>0.68</v>
      </c>
      <c r="B71" s="5">
        <v>0.02</v>
      </c>
      <c r="C71" s="5">
        <v>0.0114</v>
      </c>
      <c r="D71" s="5">
        <f t="shared" si="9"/>
        <v>0.0314</v>
      </c>
      <c r="E71" s="5">
        <f t="shared" si="10"/>
        <v>0.021352</v>
      </c>
      <c r="F71" s="5">
        <f t="shared" si="11"/>
        <v>0.7013520000000001</v>
      </c>
      <c r="G71" s="5">
        <f t="shared" si="12"/>
        <v>0.7000000000000001</v>
      </c>
      <c r="H71" s="5">
        <f t="shared" si="14"/>
        <v>0.7000000000000001</v>
      </c>
      <c r="I71" s="6">
        <f t="shared" si="13"/>
        <v>0.020000000000000018</v>
      </c>
      <c r="J71" s="8"/>
    </row>
    <row r="72" spans="1:10" ht="15">
      <c r="A72" s="4">
        <v>0.69</v>
      </c>
      <c r="B72" s="5">
        <v>0.02</v>
      </c>
      <c r="C72" s="5">
        <v>0.0114</v>
      </c>
      <c r="D72" s="5">
        <f t="shared" si="9"/>
        <v>0.0314</v>
      </c>
      <c r="E72" s="5">
        <f t="shared" si="10"/>
        <v>0.021665999999999998</v>
      </c>
      <c r="F72" s="5">
        <f t="shared" si="11"/>
        <v>0.7116659999999999</v>
      </c>
      <c r="G72" s="5">
        <f t="shared" si="12"/>
        <v>0.7000000000000001</v>
      </c>
      <c r="H72" s="5">
        <f t="shared" si="14"/>
        <v>0.7000000000000001</v>
      </c>
      <c r="I72" s="6">
        <f t="shared" si="13"/>
        <v>0.01000000000000012</v>
      </c>
      <c r="J72" s="8"/>
    </row>
    <row r="73" spans="1:10" ht="15">
      <c r="A73" s="4">
        <v>0.7</v>
      </c>
      <c r="B73" s="5">
        <v>0.02</v>
      </c>
      <c r="C73" s="5">
        <v>0.0114</v>
      </c>
      <c r="D73" s="5">
        <f t="shared" si="9"/>
        <v>0.0314</v>
      </c>
      <c r="E73" s="5">
        <f t="shared" si="10"/>
        <v>0.021979999999999996</v>
      </c>
      <c r="F73" s="5">
        <f t="shared" si="11"/>
        <v>0.72198</v>
      </c>
      <c r="G73" s="5">
        <f t="shared" si="12"/>
        <v>0.7000000000000001</v>
      </c>
      <c r="H73" s="5">
        <f t="shared" si="14"/>
        <v>0.7000000000000001</v>
      </c>
      <c r="I73" s="6">
        <f t="shared" si="13"/>
        <v>0</v>
      </c>
      <c r="J73" s="8"/>
    </row>
    <row r="74" spans="1:10" ht="15">
      <c r="A74" s="4">
        <v>0.71</v>
      </c>
      <c r="B74" s="5">
        <v>0.02</v>
      </c>
      <c r="C74" s="5">
        <v>0.0114</v>
      </c>
      <c r="D74" s="5">
        <f t="shared" si="9"/>
        <v>0.0314</v>
      </c>
      <c r="E74" s="5">
        <f t="shared" si="10"/>
        <v>0.022293999999999998</v>
      </c>
      <c r="F74" s="5">
        <f t="shared" si="11"/>
        <v>0.732294</v>
      </c>
      <c r="G74" s="5">
        <f t="shared" si="12"/>
        <v>0.7000000000000001</v>
      </c>
      <c r="H74" s="5">
        <f t="shared" si="14"/>
        <v>0.71</v>
      </c>
      <c r="I74" s="6">
        <f t="shared" si="13"/>
        <v>0</v>
      </c>
      <c r="J74" s="8"/>
    </row>
    <row r="75" spans="1:10" ht="15">
      <c r="A75" s="4">
        <v>0.72</v>
      </c>
      <c r="B75" s="5">
        <v>0.02</v>
      </c>
      <c r="C75" s="5">
        <v>0.0114</v>
      </c>
      <c r="D75" s="5">
        <f t="shared" si="9"/>
        <v>0.0314</v>
      </c>
      <c r="E75" s="5">
        <f t="shared" si="10"/>
        <v>0.022607999999999996</v>
      </c>
      <c r="F75" s="5">
        <f t="shared" si="11"/>
        <v>0.7426079999999999</v>
      </c>
      <c r="G75" s="5">
        <f t="shared" si="12"/>
        <v>0.7000000000000001</v>
      </c>
      <c r="H75" s="5">
        <f t="shared" si="14"/>
        <v>0.72</v>
      </c>
      <c r="I75" s="6">
        <f t="shared" si="13"/>
        <v>0</v>
      </c>
      <c r="J75" s="8"/>
    </row>
    <row r="76" spans="1:10" ht="15">
      <c r="A76" s="4">
        <v>0.73</v>
      </c>
      <c r="B76" s="5">
        <v>0.02</v>
      </c>
      <c r="C76" s="5">
        <v>0.0114</v>
      </c>
      <c r="D76" s="5">
        <f t="shared" si="9"/>
        <v>0.0314</v>
      </c>
      <c r="E76" s="5">
        <f t="shared" si="10"/>
        <v>0.022921999999999998</v>
      </c>
      <c r="F76" s="5">
        <f t="shared" si="11"/>
        <v>0.752922</v>
      </c>
      <c r="G76" s="5">
        <f t="shared" si="12"/>
        <v>0.75</v>
      </c>
      <c r="H76" s="5">
        <f t="shared" si="14"/>
        <v>0.75</v>
      </c>
      <c r="I76" s="6">
        <f t="shared" si="13"/>
        <v>0.020000000000000018</v>
      </c>
      <c r="J76" s="8"/>
    </row>
    <row r="77" spans="1:10" ht="15">
      <c r="A77" s="4">
        <v>0.74</v>
      </c>
      <c r="B77" s="5">
        <v>0.02</v>
      </c>
      <c r="C77" s="5">
        <v>0.0114</v>
      </c>
      <c r="D77" s="5">
        <f t="shared" si="9"/>
        <v>0.0314</v>
      </c>
      <c r="E77" s="5">
        <f t="shared" si="10"/>
        <v>0.023235999999999996</v>
      </c>
      <c r="F77" s="5">
        <f t="shared" si="11"/>
        <v>0.763236</v>
      </c>
      <c r="G77" s="5">
        <f t="shared" si="12"/>
        <v>0.75</v>
      </c>
      <c r="H77" s="5">
        <f t="shared" si="14"/>
        <v>0.75</v>
      </c>
      <c r="I77" s="6">
        <f t="shared" si="13"/>
        <v>0.010000000000000009</v>
      </c>
      <c r="J77" s="8"/>
    </row>
    <row r="78" spans="1:10" ht="15">
      <c r="A78" s="4">
        <v>0.75</v>
      </c>
      <c r="B78" s="5">
        <v>0.02</v>
      </c>
      <c r="C78" s="5">
        <v>0.0114</v>
      </c>
      <c r="D78" s="5">
        <f t="shared" si="9"/>
        <v>0.0314</v>
      </c>
      <c r="E78" s="5">
        <f t="shared" si="10"/>
        <v>0.023549999999999998</v>
      </c>
      <c r="F78" s="5">
        <f t="shared" si="11"/>
        <v>0.77355</v>
      </c>
      <c r="G78" s="5">
        <f t="shared" si="12"/>
        <v>0.75</v>
      </c>
      <c r="H78" s="5">
        <f t="shared" si="14"/>
        <v>0.75</v>
      </c>
      <c r="I78" s="6">
        <f t="shared" si="13"/>
        <v>0</v>
      </c>
      <c r="J78" s="8"/>
    </row>
    <row r="79" spans="1:10" ht="15">
      <c r="A79" s="4">
        <v>0.76</v>
      </c>
      <c r="B79" s="5">
        <v>0.02</v>
      </c>
      <c r="C79" s="5">
        <v>0.0114</v>
      </c>
      <c r="D79" s="5">
        <f t="shared" si="9"/>
        <v>0.0314</v>
      </c>
      <c r="E79" s="5">
        <f t="shared" si="10"/>
        <v>0.023864</v>
      </c>
      <c r="F79" s="5">
        <f t="shared" si="11"/>
        <v>0.783864</v>
      </c>
      <c r="G79" s="5">
        <f t="shared" si="12"/>
        <v>0.75</v>
      </c>
      <c r="H79" s="5">
        <f t="shared" si="14"/>
        <v>0.76</v>
      </c>
      <c r="I79" s="6">
        <f t="shared" si="13"/>
        <v>0</v>
      </c>
      <c r="J79" s="8"/>
    </row>
    <row r="80" spans="1:10" ht="15">
      <c r="A80" s="4">
        <v>0.77</v>
      </c>
      <c r="B80" s="5">
        <v>0.02</v>
      </c>
      <c r="C80" s="5">
        <v>0.0114</v>
      </c>
      <c r="D80" s="5">
        <f t="shared" si="9"/>
        <v>0.0314</v>
      </c>
      <c r="E80" s="5">
        <f t="shared" si="10"/>
        <v>0.024177999999999998</v>
      </c>
      <c r="F80" s="5">
        <f t="shared" si="11"/>
        <v>0.794178</v>
      </c>
      <c r="G80" s="5">
        <f t="shared" si="12"/>
        <v>0.75</v>
      </c>
      <c r="H80" s="5">
        <f t="shared" si="14"/>
        <v>0.77</v>
      </c>
      <c r="I80" s="6">
        <f t="shared" si="13"/>
        <v>0</v>
      </c>
      <c r="J80" s="8"/>
    </row>
    <row r="81" spans="1:10" ht="15">
      <c r="A81" s="4">
        <v>0.78</v>
      </c>
      <c r="B81" s="5">
        <v>0.02</v>
      </c>
      <c r="C81" s="5">
        <v>0.0114</v>
      </c>
      <c r="D81" s="5">
        <f t="shared" si="9"/>
        <v>0.0314</v>
      </c>
      <c r="E81" s="5">
        <f t="shared" si="10"/>
        <v>0.024492</v>
      </c>
      <c r="F81" s="5">
        <f t="shared" si="11"/>
        <v>0.804492</v>
      </c>
      <c r="G81" s="5">
        <f t="shared" si="12"/>
        <v>0.8</v>
      </c>
      <c r="H81" s="5">
        <f t="shared" si="14"/>
        <v>0.8</v>
      </c>
      <c r="I81" s="6">
        <f t="shared" si="13"/>
        <v>0.020000000000000018</v>
      </c>
      <c r="J81" s="8"/>
    </row>
    <row r="82" spans="1:10" ht="15">
      <c r="A82" s="4">
        <v>0.79</v>
      </c>
      <c r="B82" s="5">
        <v>0.02</v>
      </c>
      <c r="C82" s="5">
        <v>0.0114</v>
      </c>
      <c r="D82" s="5">
        <f t="shared" si="9"/>
        <v>0.0314</v>
      </c>
      <c r="E82" s="5">
        <f t="shared" si="10"/>
        <v>0.024805999999999998</v>
      </c>
      <c r="F82" s="5">
        <f t="shared" si="11"/>
        <v>0.814806</v>
      </c>
      <c r="G82" s="5">
        <f t="shared" si="12"/>
        <v>0.8</v>
      </c>
      <c r="H82" s="5">
        <f t="shared" si="14"/>
        <v>0.8</v>
      </c>
      <c r="I82" s="6">
        <f t="shared" si="13"/>
        <v>0.010000000000000009</v>
      </c>
      <c r="J82" s="8"/>
    </row>
    <row r="83" spans="1:10" ht="15">
      <c r="A83" s="4">
        <v>0.8</v>
      </c>
      <c r="B83" s="5">
        <v>0.02</v>
      </c>
      <c r="C83" s="5">
        <v>0.0114</v>
      </c>
      <c r="D83" s="5">
        <f t="shared" si="9"/>
        <v>0.0314</v>
      </c>
      <c r="E83" s="5">
        <f t="shared" si="10"/>
        <v>0.02512</v>
      </c>
      <c r="F83" s="5">
        <f t="shared" si="11"/>
        <v>0.8251200000000001</v>
      </c>
      <c r="G83" s="5">
        <f t="shared" si="12"/>
        <v>0.8</v>
      </c>
      <c r="H83" s="5">
        <f t="shared" si="14"/>
        <v>0.8</v>
      </c>
      <c r="I83" s="6">
        <f t="shared" si="13"/>
        <v>0</v>
      </c>
      <c r="J83" s="8"/>
    </row>
    <row r="84" spans="1:10" ht="15">
      <c r="A84" s="4">
        <v>0.81</v>
      </c>
      <c r="B84" s="5">
        <v>0.02</v>
      </c>
      <c r="C84" s="5">
        <v>0.0114</v>
      </c>
      <c r="D84" s="5">
        <f t="shared" si="9"/>
        <v>0.0314</v>
      </c>
      <c r="E84" s="5">
        <f t="shared" si="10"/>
        <v>0.025434</v>
      </c>
      <c r="F84" s="5">
        <f t="shared" si="11"/>
        <v>0.835434</v>
      </c>
      <c r="G84" s="5">
        <f t="shared" si="12"/>
        <v>0.8</v>
      </c>
      <c r="H84" s="5">
        <f t="shared" si="14"/>
        <v>0.81</v>
      </c>
      <c r="I84" s="6">
        <f t="shared" si="13"/>
        <v>0</v>
      </c>
      <c r="J84" s="8"/>
    </row>
    <row r="85" spans="1:10" ht="15">
      <c r="A85" s="4">
        <v>0.82</v>
      </c>
      <c r="B85" s="5">
        <v>0.02</v>
      </c>
      <c r="C85" s="5">
        <v>0.0114</v>
      </c>
      <c r="D85" s="5">
        <f t="shared" si="9"/>
        <v>0.0314</v>
      </c>
      <c r="E85" s="5">
        <f t="shared" si="10"/>
        <v>0.025747999999999997</v>
      </c>
      <c r="F85" s="5">
        <f t="shared" si="11"/>
        <v>0.8457479999999999</v>
      </c>
      <c r="G85" s="5">
        <f t="shared" si="12"/>
        <v>0.8</v>
      </c>
      <c r="H85" s="5">
        <f t="shared" si="14"/>
        <v>0.82</v>
      </c>
      <c r="I85" s="6">
        <f t="shared" si="13"/>
        <v>0</v>
      </c>
      <c r="J85" s="8"/>
    </row>
    <row r="86" spans="1:10" ht="15">
      <c r="A86" s="4">
        <v>0.83</v>
      </c>
      <c r="B86" s="5">
        <v>0.02</v>
      </c>
      <c r="C86" s="5">
        <v>0.0114</v>
      </c>
      <c r="D86" s="5">
        <f t="shared" si="9"/>
        <v>0.0314</v>
      </c>
      <c r="E86" s="5">
        <f t="shared" si="10"/>
        <v>0.026061999999999995</v>
      </c>
      <c r="F86" s="5">
        <f t="shared" si="11"/>
        <v>0.856062</v>
      </c>
      <c r="G86" s="5">
        <f t="shared" si="12"/>
        <v>0.8500000000000001</v>
      </c>
      <c r="H86" s="5">
        <f t="shared" si="14"/>
        <v>0.8500000000000001</v>
      </c>
      <c r="I86" s="6">
        <f t="shared" si="13"/>
        <v>0.02000000000000013</v>
      </c>
      <c r="J86" s="8"/>
    </row>
    <row r="87" spans="1:10" ht="15">
      <c r="A87" s="4">
        <v>0.84</v>
      </c>
      <c r="B87" s="5">
        <v>0.02</v>
      </c>
      <c r="C87" s="5">
        <v>0.0114</v>
      </c>
      <c r="D87" s="5">
        <f t="shared" si="9"/>
        <v>0.0314</v>
      </c>
      <c r="E87" s="5">
        <f t="shared" si="10"/>
        <v>0.026375999999999997</v>
      </c>
      <c r="F87" s="5">
        <f t="shared" si="11"/>
        <v>0.8663759999999999</v>
      </c>
      <c r="G87" s="5">
        <f t="shared" si="12"/>
        <v>0.8500000000000001</v>
      </c>
      <c r="H87" s="5">
        <f t="shared" si="14"/>
        <v>0.8500000000000001</v>
      </c>
      <c r="I87" s="6">
        <f t="shared" si="13"/>
        <v>0.01000000000000012</v>
      </c>
      <c r="J87" s="8"/>
    </row>
    <row r="88" spans="1:10" ht="15">
      <c r="A88" s="4">
        <v>0.85</v>
      </c>
      <c r="B88" s="5">
        <v>0.02</v>
      </c>
      <c r="C88" s="5">
        <v>0.0114</v>
      </c>
      <c r="D88" s="5">
        <f t="shared" si="9"/>
        <v>0.0314</v>
      </c>
      <c r="E88" s="5">
        <f t="shared" si="10"/>
        <v>0.02669</v>
      </c>
      <c r="F88" s="5">
        <f t="shared" si="11"/>
        <v>0.87669</v>
      </c>
      <c r="G88" s="5">
        <f t="shared" si="12"/>
        <v>0.8500000000000001</v>
      </c>
      <c r="H88" s="5">
        <f t="shared" si="14"/>
        <v>0.8500000000000001</v>
      </c>
      <c r="I88" s="6">
        <f t="shared" si="13"/>
        <v>0</v>
      </c>
      <c r="J88" s="8"/>
    </row>
    <row r="89" spans="1:10" ht="15">
      <c r="A89" s="4">
        <v>0.86</v>
      </c>
      <c r="B89" s="5">
        <v>0.02</v>
      </c>
      <c r="C89" s="5">
        <v>0.0114</v>
      </c>
      <c r="D89" s="5">
        <f t="shared" si="9"/>
        <v>0.0314</v>
      </c>
      <c r="E89" s="5">
        <f t="shared" si="10"/>
        <v>0.027003999999999997</v>
      </c>
      <c r="F89" s="5">
        <f t="shared" si="11"/>
        <v>0.887004</v>
      </c>
      <c r="G89" s="5">
        <f t="shared" si="12"/>
        <v>0.8500000000000001</v>
      </c>
      <c r="H89" s="5">
        <f t="shared" si="14"/>
        <v>0.86</v>
      </c>
      <c r="I89" s="6">
        <f t="shared" si="13"/>
        <v>0</v>
      </c>
      <c r="J89" s="8"/>
    </row>
    <row r="90" spans="1:10" ht="15">
      <c r="A90" s="4">
        <v>0.87</v>
      </c>
      <c r="B90" s="5">
        <v>0.02</v>
      </c>
      <c r="C90" s="5">
        <v>0.0114</v>
      </c>
      <c r="D90" s="5">
        <f t="shared" si="9"/>
        <v>0.0314</v>
      </c>
      <c r="E90" s="5">
        <f t="shared" si="10"/>
        <v>0.027318</v>
      </c>
      <c r="F90" s="5">
        <f t="shared" si="11"/>
        <v>0.897318</v>
      </c>
      <c r="G90" s="5">
        <f t="shared" si="12"/>
        <v>0.8500000000000001</v>
      </c>
      <c r="H90" s="5">
        <f t="shared" si="14"/>
        <v>0.87</v>
      </c>
      <c r="I90" s="6">
        <f t="shared" si="13"/>
        <v>0</v>
      </c>
      <c r="J90" s="8"/>
    </row>
    <row r="91" spans="1:10" ht="15">
      <c r="A91" s="4">
        <v>0.88</v>
      </c>
      <c r="B91" s="5">
        <v>0.02</v>
      </c>
      <c r="C91" s="5">
        <v>0.0114</v>
      </c>
      <c r="D91" s="5">
        <f t="shared" si="9"/>
        <v>0.0314</v>
      </c>
      <c r="E91" s="5">
        <f t="shared" si="10"/>
        <v>0.027631999999999997</v>
      </c>
      <c r="F91" s="5">
        <f t="shared" si="11"/>
        <v>0.907632</v>
      </c>
      <c r="G91" s="5">
        <f t="shared" si="12"/>
        <v>0.9</v>
      </c>
      <c r="H91" s="5">
        <f t="shared" si="14"/>
        <v>0.9</v>
      </c>
      <c r="I91" s="6">
        <f t="shared" si="13"/>
        <v>0.020000000000000018</v>
      </c>
      <c r="J91" s="8"/>
    </row>
    <row r="92" spans="1:10" ht="15">
      <c r="A92" s="4">
        <v>0.89</v>
      </c>
      <c r="B92" s="5">
        <v>0.02</v>
      </c>
      <c r="C92" s="5">
        <v>0.0114</v>
      </c>
      <c r="D92" s="5">
        <f t="shared" si="9"/>
        <v>0.0314</v>
      </c>
      <c r="E92" s="5">
        <f t="shared" si="10"/>
        <v>0.027946</v>
      </c>
      <c r="F92" s="5">
        <f t="shared" si="11"/>
        <v>0.917946</v>
      </c>
      <c r="G92" s="5">
        <f t="shared" si="12"/>
        <v>0.9</v>
      </c>
      <c r="H92" s="5">
        <f t="shared" si="14"/>
        <v>0.9</v>
      </c>
      <c r="I92" s="6">
        <f t="shared" si="13"/>
        <v>0.010000000000000009</v>
      </c>
      <c r="J92" s="8"/>
    </row>
    <row r="93" spans="1:10" ht="15">
      <c r="A93" s="4">
        <v>0.9</v>
      </c>
      <c r="B93" s="5">
        <v>0.02</v>
      </c>
      <c r="C93" s="5">
        <v>0.0114</v>
      </c>
      <c r="D93" s="5">
        <f t="shared" si="9"/>
        <v>0.0314</v>
      </c>
      <c r="E93" s="5">
        <f t="shared" si="10"/>
        <v>0.028259999999999997</v>
      </c>
      <c r="F93" s="5">
        <f t="shared" si="11"/>
        <v>0.92826</v>
      </c>
      <c r="G93" s="5">
        <f t="shared" si="12"/>
        <v>0.9</v>
      </c>
      <c r="H93" s="5">
        <f t="shared" si="14"/>
        <v>0.9</v>
      </c>
      <c r="I93" s="6">
        <f t="shared" si="13"/>
        <v>0</v>
      </c>
      <c r="J93" s="8"/>
    </row>
    <row r="94" spans="1:10" ht="15">
      <c r="A94" s="4">
        <v>0.91</v>
      </c>
      <c r="B94" s="5">
        <v>0.02</v>
      </c>
      <c r="C94" s="5">
        <v>0.0114</v>
      </c>
      <c r="D94" s="5">
        <f t="shared" si="9"/>
        <v>0.0314</v>
      </c>
      <c r="E94" s="5">
        <f t="shared" si="10"/>
        <v>0.028574</v>
      </c>
      <c r="F94" s="5">
        <f t="shared" si="11"/>
        <v>0.938574</v>
      </c>
      <c r="G94" s="5">
        <f t="shared" si="12"/>
        <v>0.9</v>
      </c>
      <c r="H94" s="5">
        <f t="shared" si="14"/>
        <v>0.91</v>
      </c>
      <c r="I94" s="6">
        <f t="shared" si="13"/>
        <v>0</v>
      </c>
      <c r="J94" s="8"/>
    </row>
    <row r="95" spans="1:10" ht="15">
      <c r="A95" s="4">
        <v>0.92</v>
      </c>
      <c r="B95" s="5">
        <v>0.02</v>
      </c>
      <c r="C95" s="5">
        <v>0.0114</v>
      </c>
      <c r="D95" s="5">
        <f t="shared" si="9"/>
        <v>0.0314</v>
      </c>
      <c r="E95" s="5">
        <f t="shared" si="10"/>
        <v>0.028888</v>
      </c>
      <c r="F95" s="5">
        <f t="shared" si="11"/>
        <v>0.9488880000000001</v>
      </c>
      <c r="G95" s="5">
        <f t="shared" si="12"/>
        <v>0.9</v>
      </c>
      <c r="H95" s="5">
        <f t="shared" si="14"/>
        <v>0.92</v>
      </c>
      <c r="I95" s="6">
        <f t="shared" si="13"/>
        <v>0</v>
      </c>
      <c r="J95" s="8"/>
    </row>
    <row r="96" spans="1:10" ht="15">
      <c r="A96" s="4">
        <v>0.93</v>
      </c>
      <c r="B96" s="5">
        <v>0.02</v>
      </c>
      <c r="C96" s="5">
        <v>0.0114</v>
      </c>
      <c r="D96" s="5">
        <f t="shared" si="9"/>
        <v>0.0314</v>
      </c>
      <c r="E96" s="5">
        <f t="shared" si="10"/>
        <v>0.029202</v>
      </c>
      <c r="F96" s="5">
        <f t="shared" si="11"/>
        <v>0.959202</v>
      </c>
      <c r="G96" s="5">
        <f t="shared" si="12"/>
        <v>0.9500000000000001</v>
      </c>
      <c r="H96" s="5">
        <f t="shared" si="14"/>
        <v>0.9500000000000001</v>
      </c>
      <c r="I96" s="6">
        <f t="shared" si="13"/>
        <v>0.020000000000000018</v>
      </c>
      <c r="J96" s="8"/>
    </row>
    <row r="97" spans="1:10" ht="15">
      <c r="A97" s="4">
        <v>0.94</v>
      </c>
      <c r="B97" s="5">
        <v>0.02</v>
      </c>
      <c r="C97" s="5">
        <v>0.0114</v>
      </c>
      <c r="D97" s="5">
        <f t="shared" si="9"/>
        <v>0.0314</v>
      </c>
      <c r="E97" s="5">
        <f t="shared" si="10"/>
        <v>0.029515999999999997</v>
      </c>
      <c r="F97" s="5">
        <f t="shared" si="11"/>
        <v>0.9695159999999999</v>
      </c>
      <c r="G97" s="5">
        <f t="shared" si="12"/>
        <v>0.9500000000000001</v>
      </c>
      <c r="H97" s="5">
        <f t="shared" si="14"/>
        <v>0.9500000000000001</v>
      </c>
      <c r="I97" s="6">
        <f t="shared" si="13"/>
        <v>0.01000000000000012</v>
      </c>
      <c r="J97" s="8"/>
    </row>
    <row r="98" spans="1:10" ht="15">
      <c r="A98" s="4">
        <v>0.95</v>
      </c>
      <c r="B98" s="5">
        <v>0.02</v>
      </c>
      <c r="C98" s="5">
        <v>0.0114</v>
      </c>
      <c r="D98" s="5">
        <f t="shared" si="9"/>
        <v>0.0314</v>
      </c>
      <c r="E98" s="5">
        <f t="shared" si="10"/>
        <v>0.029829999999999995</v>
      </c>
      <c r="F98" s="5">
        <f t="shared" si="11"/>
        <v>0.97983</v>
      </c>
      <c r="G98" s="5">
        <f t="shared" si="12"/>
        <v>0.9500000000000001</v>
      </c>
      <c r="H98" s="5">
        <f t="shared" si="14"/>
        <v>0.9500000000000001</v>
      </c>
      <c r="I98" s="6">
        <f t="shared" si="13"/>
        <v>0</v>
      </c>
      <c r="J98" s="8"/>
    </row>
    <row r="99" spans="1:10" ht="15">
      <c r="A99" s="4">
        <v>0.96</v>
      </c>
      <c r="B99" s="5">
        <v>0.02</v>
      </c>
      <c r="C99" s="5">
        <v>0.0114</v>
      </c>
      <c r="D99" s="5">
        <f t="shared" si="9"/>
        <v>0.0314</v>
      </c>
      <c r="E99" s="5">
        <f t="shared" si="10"/>
        <v>0.030143999999999997</v>
      </c>
      <c r="F99" s="5">
        <f t="shared" si="11"/>
        <v>0.9901439999999999</v>
      </c>
      <c r="G99" s="5">
        <f t="shared" si="12"/>
        <v>0.9500000000000001</v>
      </c>
      <c r="H99" s="5">
        <f t="shared" si="14"/>
        <v>0.96</v>
      </c>
      <c r="I99" s="6">
        <f t="shared" si="13"/>
        <v>0</v>
      </c>
      <c r="J99" s="8"/>
    </row>
    <row r="100" spans="1:10" ht="15">
      <c r="A100" s="4">
        <v>0.97</v>
      </c>
      <c r="B100" s="5">
        <v>0.02</v>
      </c>
      <c r="C100" s="5">
        <v>0.0114</v>
      </c>
      <c r="D100" s="5">
        <f t="shared" si="9"/>
        <v>0.0314</v>
      </c>
      <c r="E100" s="5">
        <f t="shared" si="10"/>
        <v>0.030457999999999995</v>
      </c>
      <c r="F100" s="5">
        <f t="shared" si="11"/>
        <v>1.000458</v>
      </c>
      <c r="G100" s="5">
        <f t="shared" si="12"/>
        <v>1</v>
      </c>
      <c r="H100" s="5">
        <f t="shared" si="14"/>
        <v>1</v>
      </c>
      <c r="I100" s="6">
        <f t="shared" si="13"/>
        <v>0.030000000000000027</v>
      </c>
      <c r="J100" s="8"/>
    </row>
    <row r="101" spans="1:10" ht="15">
      <c r="A101" s="4">
        <v>0.98</v>
      </c>
      <c r="B101" s="5">
        <v>0.02</v>
      </c>
      <c r="C101" s="5">
        <v>0.0114</v>
      </c>
      <c r="D101" s="5">
        <f t="shared" si="9"/>
        <v>0.0314</v>
      </c>
      <c r="E101" s="5">
        <f t="shared" si="10"/>
        <v>0.030771999999999997</v>
      </c>
      <c r="F101" s="5">
        <f t="shared" si="11"/>
        <v>1.010772</v>
      </c>
      <c r="G101" s="5">
        <f t="shared" si="12"/>
        <v>1</v>
      </c>
      <c r="H101" s="5">
        <f t="shared" si="14"/>
        <v>1</v>
      </c>
      <c r="I101" s="6">
        <f t="shared" si="13"/>
        <v>0.020000000000000018</v>
      </c>
      <c r="J101" s="8"/>
    </row>
    <row r="102" spans="1:10" ht="15">
      <c r="A102" s="4">
        <v>0.99</v>
      </c>
      <c r="B102" s="5">
        <v>0.02</v>
      </c>
      <c r="C102" s="5">
        <v>0.0114</v>
      </c>
      <c r="D102" s="5">
        <f t="shared" si="9"/>
        <v>0.0314</v>
      </c>
      <c r="E102" s="5">
        <f t="shared" si="10"/>
        <v>0.031085999999999996</v>
      </c>
      <c r="F102" s="5">
        <f t="shared" si="11"/>
        <v>1.021086</v>
      </c>
      <c r="G102" s="5">
        <f t="shared" si="12"/>
        <v>1</v>
      </c>
      <c r="H102" s="5">
        <f t="shared" si="14"/>
        <v>1</v>
      </c>
      <c r="I102" s="6">
        <f t="shared" si="13"/>
        <v>0.010000000000000009</v>
      </c>
      <c r="J102" s="8"/>
    </row>
    <row r="103" spans="1:10" ht="15">
      <c r="A103" s="4">
        <v>1</v>
      </c>
      <c r="B103" s="5">
        <v>0.02</v>
      </c>
      <c r="C103" s="5">
        <v>0.0114</v>
      </c>
      <c r="D103" s="5">
        <f t="shared" si="9"/>
        <v>0.0314</v>
      </c>
      <c r="E103" s="5">
        <f t="shared" si="10"/>
        <v>0.0314</v>
      </c>
      <c r="F103" s="5">
        <f t="shared" si="11"/>
        <v>1.0314</v>
      </c>
      <c r="G103" s="5">
        <f t="shared" si="12"/>
        <v>1</v>
      </c>
      <c r="H103" s="5">
        <f t="shared" si="14"/>
        <v>1</v>
      </c>
      <c r="I103" s="6">
        <f t="shared" si="13"/>
        <v>0</v>
      </c>
      <c r="J103" s="8"/>
    </row>
    <row r="104" spans="1:10" ht="15">
      <c r="A104" s="4">
        <v>1.01</v>
      </c>
      <c r="B104" s="5">
        <v>0.02</v>
      </c>
      <c r="C104" s="5">
        <v>0.0114</v>
      </c>
      <c r="D104" s="5">
        <f t="shared" si="9"/>
        <v>0.0314</v>
      </c>
      <c r="E104" s="5">
        <f t="shared" si="10"/>
        <v>0.031714</v>
      </c>
      <c r="F104" s="5">
        <f t="shared" si="11"/>
        <v>1.041714</v>
      </c>
      <c r="G104" s="5">
        <f t="shared" si="12"/>
        <v>1</v>
      </c>
      <c r="H104" s="5">
        <f t="shared" si="14"/>
        <v>1.01</v>
      </c>
      <c r="I104" s="6">
        <f t="shared" si="13"/>
        <v>0</v>
      </c>
      <c r="J104" s="8"/>
    </row>
    <row r="105" spans="1:10" ht="15">
      <c r="A105" s="4">
        <v>1.02</v>
      </c>
      <c r="B105" s="5">
        <v>0.02</v>
      </c>
      <c r="C105" s="5">
        <v>0.0114</v>
      </c>
      <c r="D105" s="5">
        <f t="shared" si="9"/>
        <v>0.0314</v>
      </c>
      <c r="E105" s="5">
        <f t="shared" si="10"/>
        <v>0.032028</v>
      </c>
      <c r="F105" s="5">
        <f t="shared" si="11"/>
        <v>1.052028</v>
      </c>
      <c r="G105" s="5">
        <f t="shared" si="12"/>
        <v>1.05</v>
      </c>
      <c r="H105" s="5">
        <f t="shared" si="14"/>
        <v>1.05</v>
      </c>
      <c r="I105" s="6">
        <f t="shared" si="13"/>
        <v>0.030000000000000027</v>
      </c>
      <c r="J105" s="8"/>
    </row>
    <row r="106" spans="1:10" ht="15">
      <c r="A106" s="4">
        <v>1.03</v>
      </c>
      <c r="B106" s="5">
        <v>0.02</v>
      </c>
      <c r="C106" s="5">
        <v>0.0114</v>
      </c>
      <c r="D106" s="5">
        <f t="shared" si="9"/>
        <v>0.0314</v>
      </c>
      <c r="E106" s="5">
        <f t="shared" si="10"/>
        <v>0.032341999999999996</v>
      </c>
      <c r="F106" s="5">
        <f t="shared" si="11"/>
        <v>1.0623420000000001</v>
      </c>
      <c r="G106" s="5">
        <f t="shared" si="12"/>
        <v>1.05</v>
      </c>
      <c r="H106" s="5">
        <f t="shared" si="14"/>
        <v>1.05</v>
      </c>
      <c r="I106" s="6">
        <f t="shared" si="13"/>
        <v>0.020000000000000018</v>
      </c>
      <c r="J106" s="8"/>
    </row>
    <row r="107" spans="1:10" ht="15">
      <c r="A107" s="4">
        <v>1.04</v>
      </c>
      <c r="B107" s="5">
        <v>0.02</v>
      </c>
      <c r="C107" s="5">
        <v>0.0114</v>
      </c>
      <c r="D107" s="5">
        <f t="shared" si="9"/>
        <v>0.0314</v>
      </c>
      <c r="E107" s="5">
        <f t="shared" si="10"/>
        <v>0.032656</v>
      </c>
      <c r="F107" s="5">
        <f t="shared" si="11"/>
        <v>1.072656</v>
      </c>
      <c r="G107" s="5">
        <f t="shared" si="12"/>
        <v>1.05</v>
      </c>
      <c r="H107" s="5">
        <f t="shared" si="14"/>
        <v>1.05</v>
      </c>
      <c r="I107" s="6">
        <f t="shared" si="13"/>
        <v>0.010000000000000009</v>
      </c>
      <c r="J107" s="8"/>
    </row>
    <row r="108" spans="1:10" ht="15">
      <c r="A108" s="4">
        <v>1.05</v>
      </c>
      <c r="B108" s="5">
        <v>0.02</v>
      </c>
      <c r="C108" s="5">
        <v>0.0114</v>
      </c>
      <c r="D108" s="5">
        <f t="shared" si="9"/>
        <v>0.0314</v>
      </c>
      <c r="E108" s="5">
        <f t="shared" si="10"/>
        <v>0.03297</v>
      </c>
      <c r="F108" s="5">
        <f t="shared" si="11"/>
        <v>1.08297</v>
      </c>
      <c r="G108" s="5">
        <f t="shared" si="12"/>
        <v>1.05</v>
      </c>
      <c r="H108" s="5">
        <f t="shared" si="14"/>
        <v>1.05</v>
      </c>
      <c r="I108" s="6">
        <f t="shared" si="13"/>
        <v>0</v>
      </c>
      <c r="J108" s="8"/>
    </row>
    <row r="109" spans="1:10" ht="15">
      <c r="A109" s="4">
        <v>1.06</v>
      </c>
      <c r="B109" s="5">
        <v>0.02</v>
      </c>
      <c r="C109" s="5">
        <v>0.0114</v>
      </c>
      <c r="D109" s="5">
        <f t="shared" si="9"/>
        <v>0.0314</v>
      </c>
      <c r="E109" s="5">
        <f t="shared" si="10"/>
        <v>0.033284</v>
      </c>
      <c r="F109" s="5">
        <f t="shared" si="11"/>
        <v>1.0932840000000001</v>
      </c>
      <c r="G109" s="5">
        <f t="shared" si="12"/>
        <v>1.05</v>
      </c>
      <c r="H109" s="5">
        <f t="shared" si="14"/>
        <v>1.06</v>
      </c>
      <c r="I109" s="6">
        <f t="shared" si="13"/>
        <v>0</v>
      </c>
      <c r="J109" s="8"/>
    </row>
    <row r="110" spans="1:10" ht="15">
      <c r="A110" s="4">
        <v>1.07</v>
      </c>
      <c r="B110" s="5">
        <v>0.02</v>
      </c>
      <c r="C110" s="5">
        <v>0.0114</v>
      </c>
      <c r="D110" s="5">
        <f t="shared" si="9"/>
        <v>0.0314</v>
      </c>
      <c r="E110" s="5">
        <f t="shared" si="10"/>
        <v>0.033597999999999996</v>
      </c>
      <c r="F110" s="5">
        <f t="shared" si="11"/>
        <v>1.103598</v>
      </c>
      <c r="G110" s="5">
        <f t="shared" si="12"/>
        <v>1.1</v>
      </c>
      <c r="H110" s="5">
        <f t="shared" si="14"/>
        <v>1.1</v>
      </c>
      <c r="I110" s="6">
        <f t="shared" si="13"/>
        <v>0.030000000000000027</v>
      </c>
      <c r="J110" s="8"/>
    </row>
    <row r="111" spans="1:10" ht="15">
      <c r="A111" s="4">
        <v>1.08</v>
      </c>
      <c r="B111" s="5">
        <v>0.02</v>
      </c>
      <c r="C111" s="5">
        <v>0.0114</v>
      </c>
      <c r="D111" s="5">
        <f t="shared" si="9"/>
        <v>0.0314</v>
      </c>
      <c r="E111" s="5">
        <f t="shared" si="10"/>
        <v>0.033912</v>
      </c>
      <c r="F111" s="5">
        <f t="shared" si="11"/>
        <v>1.113912</v>
      </c>
      <c r="G111" s="5">
        <f t="shared" si="12"/>
        <v>1.1</v>
      </c>
      <c r="H111" s="5">
        <f t="shared" si="14"/>
        <v>1.1</v>
      </c>
      <c r="I111" s="6">
        <f t="shared" si="13"/>
        <v>0.020000000000000018</v>
      </c>
      <c r="J111" s="8"/>
    </row>
    <row r="112" spans="1:10" ht="15">
      <c r="A112" s="4">
        <v>1.09</v>
      </c>
      <c r="B112" s="5">
        <v>0.02</v>
      </c>
      <c r="C112" s="5">
        <v>0.0114</v>
      </c>
      <c r="D112" s="5">
        <f t="shared" si="9"/>
        <v>0.0314</v>
      </c>
      <c r="E112" s="5">
        <f t="shared" si="10"/>
        <v>0.034226</v>
      </c>
      <c r="F112" s="5">
        <f t="shared" si="11"/>
        <v>1.1242260000000002</v>
      </c>
      <c r="G112" s="5">
        <f t="shared" si="12"/>
        <v>1.1</v>
      </c>
      <c r="H112" s="5">
        <f t="shared" si="14"/>
        <v>1.1</v>
      </c>
      <c r="I112" s="6">
        <f t="shared" si="13"/>
        <v>0.010000000000000009</v>
      </c>
      <c r="J112" s="8"/>
    </row>
    <row r="113" spans="1:10" ht="15">
      <c r="A113" s="4">
        <v>1.1</v>
      </c>
      <c r="B113" s="5">
        <v>0.02</v>
      </c>
      <c r="C113" s="5">
        <v>0.0114</v>
      </c>
      <c r="D113" s="5">
        <f t="shared" si="9"/>
        <v>0.0314</v>
      </c>
      <c r="E113" s="5">
        <f t="shared" si="10"/>
        <v>0.03454</v>
      </c>
      <c r="F113" s="5">
        <f t="shared" si="11"/>
        <v>1.13454</v>
      </c>
      <c r="G113" s="5">
        <f t="shared" si="12"/>
        <v>1.1</v>
      </c>
      <c r="H113" s="5">
        <f t="shared" si="14"/>
        <v>1.1</v>
      </c>
      <c r="I113" s="6">
        <f t="shared" si="13"/>
        <v>0</v>
      </c>
      <c r="J113" s="8"/>
    </row>
    <row r="114" spans="1:10" ht="15">
      <c r="A114" s="4">
        <v>1.11</v>
      </c>
      <c r="B114" s="5">
        <v>0.02</v>
      </c>
      <c r="C114" s="5">
        <v>0.0114</v>
      </c>
      <c r="D114" s="5">
        <f t="shared" si="9"/>
        <v>0.0314</v>
      </c>
      <c r="E114" s="5">
        <f t="shared" si="10"/>
        <v>0.034854</v>
      </c>
      <c r="F114" s="5">
        <f t="shared" si="11"/>
        <v>1.144854</v>
      </c>
      <c r="G114" s="5">
        <f t="shared" si="12"/>
        <v>1.1</v>
      </c>
      <c r="H114" s="5">
        <f t="shared" si="14"/>
        <v>1.11</v>
      </c>
      <c r="I114" s="6">
        <f t="shared" si="13"/>
        <v>0</v>
      </c>
      <c r="J114" s="8"/>
    </row>
    <row r="115" spans="1:10" ht="15">
      <c r="A115" s="4">
        <v>1.12</v>
      </c>
      <c r="B115" s="5">
        <v>0.02</v>
      </c>
      <c r="C115" s="5">
        <v>0.0114</v>
      </c>
      <c r="D115" s="5">
        <f t="shared" si="9"/>
        <v>0.0314</v>
      </c>
      <c r="E115" s="5">
        <f t="shared" si="10"/>
        <v>0.035168</v>
      </c>
      <c r="F115" s="5">
        <f t="shared" si="11"/>
        <v>1.1551680000000002</v>
      </c>
      <c r="G115" s="5">
        <f t="shared" si="12"/>
        <v>1.1500000000000001</v>
      </c>
      <c r="H115" s="5">
        <f t="shared" si="14"/>
        <v>1.1500000000000001</v>
      </c>
      <c r="I115" s="6">
        <f t="shared" si="13"/>
        <v>0.030000000000000027</v>
      </c>
      <c r="J115" s="8"/>
    </row>
    <row r="116" spans="1:10" ht="15">
      <c r="A116" s="4">
        <v>1.13</v>
      </c>
      <c r="B116" s="5">
        <v>0.02</v>
      </c>
      <c r="C116" s="5">
        <v>0.0114</v>
      </c>
      <c r="D116" s="5">
        <f t="shared" si="9"/>
        <v>0.0314</v>
      </c>
      <c r="E116" s="5">
        <f t="shared" si="10"/>
        <v>0.03548199999999999</v>
      </c>
      <c r="F116" s="5">
        <f t="shared" si="11"/>
        <v>1.165482</v>
      </c>
      <c r="G116" s="5">
        <f t="shared" si="12"/>
        <v>1.1500000000000001</v>
      </c>
      <c r="H116" s="5">
        <f t="shared" si="14"/>
        <v>1.1500000000000001</v>
      </c>
      <c r="I116" s="6">
        <f t="shared" si="13"/>
        <v>0.02000000000000024</v>
      </c>
      <c r="J116" s="8"/>
    </row>
    <row r="117" spans="1:10" ht="15">
      <c r="A117" s="4">
        <v>1.14</v>
      </c>
      <c r="B117" s="5">
        <v>0.02</v>
      </c>
      <c r="C117" s="5">
        <v>0.0114</v>
      </c>
      <c r="D117" s="5">
        <f t="shared" si="9"/>
        <v>0.0314</v>
      </c>
      <c r="E117" s="5">
        <f t="shared" si="10"/>
        <v>0.035795999999999994</v>
      </c>
      <c r="F117" s="5">
        <f t="shared" si="11"/>
        <v>1.1757959999999998</v>
      </c>
      <c r="G117" s="5">
        <f t="shared" si="12"/>
        <v>1.1500000000000001</v>
      </c>
      <c r="H117" s="5">
        <f t="shared" si="14"/>
        <v>1.1500000000000001</v>
      </c>
      <c r="I117" s="6">
        <f t="shared" si="13"/>
        <v>0.010000000000000231</v>
      </c>
      <c r="J117" s="8"/>
    </row>
    <row r="118" spans="1:10" ht="15">
      <c r="A118" s="4">
        <v>1.15</v>
      </c>
      <c r="B118" s="5">
        <v>0.02</v>
      </c>
      <c r="C118" s="5">
        <v>0.0114</v>
      </c>
      <c r="D118" s="5">
        <f aca="true" t="shared" si="15" ref="D118:D181">B118+C118</f>
        <v>0.0314</v>
      </c>
      <c r="E118" s="5">
        <f aca="true" t="shared" si="16" ref="E118:E181">A118*D118</f>
        <v>0.036109999999999996</v>
      </c>
      <c r="F118" s="5">
        <f aca="true" t="shared" si="17" ref="F118:F181">A118+E118</f>
        <v>1.18611</v>
      </c>
      <c r="G118" s="5">
        <f t="shared" si="12"/>
        <v>1.1500000000000001</v>
      </c>
      <c r="H118" s="5">
        <f t="shared" si="14"/>
        <v>1.1500000000000001</v>
      </c>
      <c r="I118" s="6">
        <f t="shared" si="13"/>
        <v>0</v>
      </c>
      <c r="J118" s="8"/>
    </row>
    <row r="119" spans="1:10" ht="15">
      <c r="A119" s="4">
        <v>1.16</v>
      </c>
      <c r="B119" s="5">
        <v>0.02</v>
      </c>
      <c r="C119" s="5">
        <v>0.0114</v>
      </c>
      <c r="D119" s="5">
        <f t="shared" si="15"/>
        <v>0.0314</v>
      </c>
      <c r="E119" s="5">
        <f t="shared" si="16"/>
        <v>0.03642399999999999</v>
      </c>
      <c r="F119" s="5">
        <f t="shared" si="17"/>
        <v>1.196424</v>
      </c>
      <c r="G119" s="5">
        <f t="shared" si="12"/>
        <v>1.1500000000000001</v>
      </c>
      <c r="H119" s="5">
        <f t="shared" si="14"/>
        <v>1.16</v>
      </c>
      <c r="I119" s="6">
        <f t="shared" si="13"/>
        <v>0</v>
      </c>
      <c r="J119" s="8"/>
    </row>
    <row r="120" spans="1:10" ht="15">
      <c r="A120" s="4">
        <v>1.17</v>
      </c>
      <c r="B120" s="5">
        <v>0.02</v>
      </c>
      <c r="C120" s="5">
        <v>0.0114</v>
      </c>
      <c r="D120" s="5">
        <f t="shared" si="15"/>
        <v>0.0314</v>
      </c>
      <c r="E120" s="5">
        <f t="shared" si="16"/>
        <v>0.03673799999999999</v>
      </c>
      <c r="F120" s="5">
        <f t="shared" si="17"/>
        <v>1.2067379999999999</v>
      </c>
      <c r="G120" s="5">
        <f t="shared" si="12"/>
        <v>1.2000000000000002</v>
      </c>
      <c r="H120" s="5">
        <f t="shared" si="14"/>
        <v>1.2000000000000002</v>
      </c>
      <c r="I120" s="6">
        <f t="shared" si="13"/>
        <v>0.03000000000000025</v>
      </c>
      <c r="J120" s="8"/>
    </row>
    <row r="121" spans="1:10" ht="15">
      <c r="A121" s="4">
        <v>1.18</v>
      </c>
      <c r="B121" s="5">
        <v>0.02</v>
      </c>
      <c r="C121" s="5">
        <v>0.0114</v>
      </c>
      <c r="D121" s="5">
        <f t="shared" si="15"/>
        <v>0.0314</v>
      </c>
      <c r="E121" s="5">
        <f t="shared" si="16"/>
        <v>0.037051999999999995</v>
      </c>
      <c r="F121" s="5">
        <f t="shared" si="17"/>
        <v>1.217052</v>
      </c>
      <c r="G121" s="5">
        <f t="shared" si="12"/>
        <v>1.2000000000000002</v>
      </c>
      <c r="H121" s="5">
        <f t="shared" si="14"/>
        <v>1.2000000000000002</v>
      </c>
      <c r="I121" s="6">
        <f t="shared" si="13"/>
        <v>0.02000000000000024</v>
      </c>
      <c r="J121" s="8"/>
    </row>
    <row r="122" spans="1:10" ht="15">
      <c r="A122" s="4">
        <v>1.19</v>
      </c>
      <c r="B122" s="5">
        <v>0.02</v>
      </c>
      <c r="C122" s="5">
        <v>0.0114</v>
      </c>
      <c r="D122" s="5">
        <f t="shared" si="15"/>
        <v>0.0314</v>
      </c>
      <c r="E122" s="5">
        <f t="shared" si="16"/>
        <v>0.037365999999999996</v>
      </c>
      <c r="F122" s="5">
        <f t="shared" si="17"/>
        <v>1.227366</v>
      </c>
      <c r="G122" s="5">
        <f t="shared" si="12"/>
        <v>1.2000000000000002</v>
      </c>
      <c r="H122" s="5">
        <f t="shared" si="14"/>
        <v>1.2000000000000002</v>
      </c>
      <c r="I122" s="6">
        <f t="shared" si="13"/>
        <v>0.010000000000000231</v>
      </c>
      <c r="J122" s="8"/>
    </row>
    <row r="123" spans="1:10" ht="15">
      <c r="A123" s="4">
        <v>1.2</v>
      </c>
      <c r="B123" s="5">
        <v>0.02</v>
      </c>
      <c r="C123" s="5">
        <v>0.0114</v>
      </c>
      <c r="D123" s="5">
        <f t="shared" si="15"/>
        <v>0.0314</v>
      </c>
      <c r="E123" s="5">
        <f t="shared" si="16"/>
        <v>0.03768</v>
      </c>
      <c r="F123" s="5">
        <f t="shared" si="17"/>
        <v>1.23768</v>
      </c>
      <c r="G123" s="5">
        <f t="shared" si="12"/>
        <v>1.2000000000000002</v>
      </c>
      <c r="H123" s="5">
        <f t="shared" si="14"/>
        <v>1.2000000000000002</v>
      </c>
      <c r="I123" s="6">
        <f t="shared" si="13"/>
        <v>0</v>
      </c>
      <c r="J123" s="8"/>
    </row>
    <row r="124" spans="1:10" ht="15">
      <c r="A124" s="4">
        <v>1.21</v>
      </c>
      <c r="B124" s="5">
        <v>0.02</v>
      </c>
      <c r="C124" s="5">
        <v>0.0114</v>
      </c>
      <c r="D124" s="5">
        <f t="shared" si="15"/>
        <v>0.0314</v>
      </c>
      <c r="E124" s="5">
        <f t="shared" si="16"/>
        <v>0.03799399999999999</v>
      </c>
      <c r="F124" s="5">
        <f t="shared" si="17"/>
        <v>1.247994</v>
      </c>
      <c r="G124" s="5">
        <f t="shared" si="12"/>
        <v>1.2000000000000002</v>
      </c>
      <c r="H124" s="5">
        <f t="shared" si="14"/>
        <v>1.21</v>
      </c>
      <c r="I124" s="6">
        <f t="shared" si="13"/>
        <v>0</v>
      </c>
      <c r="J124" s="8"/>
    </row>
    <row r="125" spans="1:10" ht="15">
      <c r="A125" s="4">
        <v>1.22</v>
      </c>
      <c r="B125" s="5">
        <v>0.02</v>
      </c>
      <c r="C125" s="5">
        <v>0.0114</v>
      </c>
      <c r="D125" s="5">
        <f t="shared" si="15"/>
        <v>0.0314</v>
      </c>
      <c r="E125" s="5">
        <f t="shared" si="16"/>
        <v>0.038307999999999995</v>
      </c>
      <c r="F125" s="5">
        <f t="shared" si="17"/>
        <v>1.258308</v>
      </c>
      <c r="G125" s="5">
        <f t="shared" si="12"/>
        <v>1.25</v>
      </c>
      <c r="H125" s="5">
        <f t="shared" si="14"/>
        <v>1.25</v>
      </c>
      <c r="I125" s="6">
        <f t="shared" si="13"/>
        <v>0.030000000000000027</v>
      </c>
      <c r="J125" s="8"/>
    </row>
    <row r="126" spans="1:10" ht="15">
      <c r="A126" s="4">
        <v>1.23</v>
      </c>
      <c r="B126" s="5">
        <v>0.02</v>
      </c>
      <c r="C126" s="5">
        <v>0.0114</v>
      </c>
      <c r="D126" s="5">
        <f t="shared" si="15"/>
        <v>0.0314</v>
      </c>
      <c r="E126" s="5">
        <f t="shared" si="16"/>
        <v>0.038622</v>
      </c>
      <c r="F126" s="5">
        <f t="shared" si="17"/>
        <v>1.268622</v>
      </c>
      <c r="G126" s="5">
        <f t="shared" si="12"/>
        <v>1.25</v>
      </c>
      <c r="H126" s="5">
        <f t="shared" si="14"/>
        <v>1.25</v>
      </c>
      <c r="I126" s="6">
        <f t="shared" si="13"/>
        <v>0.020000000000000018</v>
      </c>
      <c r="J126" s="8"/>
    </row>
    <row r="127" spans="1:10" ht="15">
      <c r="A127" s="4">
        <v>1.24</v>
      </c>
      <c r="B127" s="5">
        <v>0.02</v>
      </c>
      <c r="C127" s="5">
        <v>0.0114</v>
      </c>
      <c r="D127" s="5">
        <f t="shared" si="15"/>
        <v>0.0314</v>
      </c>
      <c r="E127" s="5">
        <f t="shared" si="16"/>
        <v>0.038936</v>
      </c>
      <c r="F127" s="5">
        <f t="shared" si="17"/>
        <v>1.278936</v>
      </c>
      <c r="G127" s="5">
        <f t="shared" si="12"/>
        <v>1.25</v>
      </c>
      <c r="H127" s="5">
        <f t="shared" si="14"/>
        <v>1.25</v>
      </c>
      <c r="I127" s="6">
        <f t="shared" si="13"/>
        <v>0.010000000000000009</v>
      </c>
      <c r="J127" s="8"/>
    </row>
    <row r="128" spans="1:10" ht="15">
      <c r="A128" s="4">
        <v>1.25</v>
      </c>
      <c r="B128" s="5">
        <v>0.02</v>
      </c>
      <c r="C128" s="5">
        <v>0.0114</v>
      </c>
      <c r="D128" s="5">
        <f t="shared" si="15"/>
        <v>0.0314</v>
      </c>
      <c r="E128" s="5">
        <f t="shared" si="16"/>
        <v>0.03924999999999999</v>
      </c>
      <c r="F128" s="5">
        <f t="shared" si="17"/>
        <v>1.28925</v>
      </c>
      <c r="G128" s="5">
        <f t="shared" si="12"/>
        <v>1.25</v>
      </c>
      <c r="H128" s="5">
        <f t="shared" si="14"/>
        <v>1.25</v>
      </c>
      <c r="I128" s="6">
        <f t="shared" si="13"/>
        <v>0</v>
      </c>
      <c r="J128" s="8"/>
    </row>
    <row r="129" spans="1:10" ht="15">
      <c r="A129" s="4">
        <v>1.26</v>
      </c>
      <c r="B129" s="5">
        <v>0.02</v>
      </c>
      <c r="C129" s="5">
        <v>0.0114</v>
      </c>
      <c r="D129" s="5">
        <f t="shared" si="15"/>
        <v>0.0314</v>
      </c>
      <c r="E129" s="5">
        <f t="shared" si="16"/>
        <v>0.039563999999999995</v>
      </c>
      <c r="F129" s="5">
        <f t="shared" si="17"/>
        <v>1.299564</v>
      </c>
      <c r="G129" s="5">
        <f t="shared" si="12"/>
        <v>1.25</v>
      </c>
      <c r="H129" s="5">
        <f t="shared" si="14"/>
        <v>1.26</v>
      </c>
      <c r="I129" s="6">
        <f t="shared" si="13"/>
        <v>0</v>
      </c>
      <c r="J129" s="8"/>
    </row>
    <row r="130" spans="1:10" ht="15">
      <c r="A130" s="4">
        <v>1.27</v>
      </c>
      <c r="B130" s="5">
        <v>0.02</v>
      </c>
      <c r="C130" s="5">
        <v>0.0114</v>
      </c>
      <c r="D130" s="5">
        <f t="shared" si="15"/>
        <v>0.0314</v>
      </c>
      <c r="E130" s="5">
        <f t="shared" si="16"/>
        <v>0.039878</v>
      </c>
      <c r="F130" s="5">
        <f t="shared" si="17"/>
        <v>1.309878</v>
      </c>
      <c r="G130" s="5">
        <f aca="true" t="shared" si="18" ref="G130:G193">FLOOR(F130,0.05)</f>
        <v>1.3</v>
      </c>
      <c r="H130" s="5">
        <f t="shared" si="14"/>
        <v>1.3</v>
      </c>
      <c r="I130" s="6">
        <f aca="true" t="shared" si="19" ref="I130:I193">H130-A130</f>
        <v>0.030000000000000027</v>
      </c>
      <c r="J130" s="8"/>
    </row>
    <row r="131" spans="1:10" ht="15">
      <c r="A131" s="4">
        <v>1.28</v>
      </c>
      <c r="B131" s="5">
        <v>0.02</v>
      </c>
      <c r="C131" s="5">
        <v>0.0114</v>
      </c>
      <c r="D131" s="5">
        <f t="shared" si="15"/>
        <v>0.0314</v>
      </c>
      <c r="E131" s="5">
        <f t="shared" si="16"/>
        <v>0.040192</v>
      </c>
      <c r="F131" s="5">
        <f t="shared" si="17"/>
        <v>1.320192</v>
      </c>
      <c r="G131" s="5">
        <f t="shared" si="18"/>
        <v>1.3</v>
      </c>
      <c r="H131" s="5">
        <f t="shared" si="14"/>
        <v>1.3</v>
      </c>
      <c r="I131" s="6">
        <f t="shared" si="19"/>
        <v>0.020000000000000018</v>
      </c>
      <c r="J131" s="8"/>
    </row>
    <row r="132" spans="1:10" ht="15">
      <c r="A132" s="4">
        <v>1.29</v>
      </c>
      <c r="B132" s="5">
        <v>0.02</v>
      </c>
      <c r="C132" s="5">
        <v>0.0114</v>
      </c>
      <c r="D132" s="5">
        <f t="shared" si="15"/>
        <v>0.0314</v>
      </c>
      <c r="E132" s="5">
        <f t="shared" si="16"/>
        <v>0.040506</v>
      </c>
      <c r="F132" s="5">
        <f t="shared" si="17"/>
        <v>1.330506</v>
      </c>
      <c r="G132" s="5">
        <f t="shared" si="18"/>
        <v>1.3</v>
      </c>
      <c r="H132" s="5">
        <f aca="true" t="shared" si="20" ref="H132:H195">IF((FLOOR(G132,0.05))&lt;A132,A132,FLOOR(G132,0.05))</f>
        <v>1.3</v>
      </c>
      <c r="I132" s="6">
        <f t="shared" si="19"/>
        <v>0.010000000000000009</v>
      </c>
      <c r="J132" s="8"/>
    </row>
    <row r="133" spans="1:10" ht="15">
      <c r="A133" s="4">
        <v>1.3</v>
      </c>
      <c r="B133" s="5">
        <v>0.02</v>
      </c>
      <c r="C133" s="5">
        <v>0.0114</v>
      </c>
      <c r="D133" s="5">
        <f t="shared" si="15"/>
        <v>0.0314</v>
      </c>
      <c r="E133" s="5">
        <f t="shared" si="16"/>
        <v>0.040819999999999995</v>
      </c>
      <c r="F133" s="5">
        <f t="shared" si="17"/>
        <v>1.3408200000000001</v>
      </c>
      <c r="G133" s="5">
        <f t="shared" si="18"/>
        <v>1.3</v>
      </c>
      <c r="H133" s="5">
        <f t="shared" si="20"/>
        <v>1.3</v>
      </c>
      <c r="I133" s="6">
        <f t="shared" si="19"/>
        <v>0</v>
      </c>
      <c r="J133" s="8"/>
    </row>
    <row r="134" spans="1:10" ht="15">
      <c r="A134" s="4">
        <v>1.31</v>
      </c>
      <c r="B134" s="5">
        <v>0.02</v>
      </c>
      <c r="C134" s="5">
        <v>0.0114</v>
      </c>
      <c r="D134" s="5">
        <f t="shared" si="15"/>
        <v>0.0314</v>
      </c>
      <c r="E134" s="5">
        <f t="shared" si="16"/>
        <v>0.041134</v>
      </c>
      <c r="F134" s="5">
        <f t="shared" si="17"/>
        <v>1.351134</v>
      </c>
      <c r="G134" s="5">
        <f t="shared" si="18"/>
        <v>1.35</v>
      </c>
      <c r="H134" s="5">
        <f t="shared" si="20"/>
        <v>1.35</v>
      </c>
      <c r="I134" s="6">
        <f t="shared" si="19"/>
        <v>0.040000000000000036</v>
      </c>
      <c r="J134" s="8"/>
    </row>
    <row r="135" spans="1:10" ht="15">
      <c r="A135" s="4">
        <v>1.32</v>
      </c>
      <c r="B135" s="5">
        <v>0.02</v>
      </c>
      <c r="C135" s="5">
        <v>0.0114</v>
      </c>
      <c r="D135" s="5">
        <f t="shared" si="15"/>
        <v>0.0314</v>
      </c>
      <c r="E135" s="5">
        <f t="shared" si="16"/>
        <v>0.041448</v>
      </c>
      <c r="F135" s="5">
        <f t="shared" si="17"/>
        <v>1.361448</v>
      </c>
      <c r="G135" s="5">
        <f t="shared" si="18"/>
        <v>1.35</v>
      </c>
      <c r="H135" s="5">
        <f t="shared" si="20"/>
        <v>1.35</v>
      </c>
      <c r="I135" s="6">
        <f t="shared" si="19"/>
        <v>0.030000000000000027</v>
      </c>
      <c r="J135" s="8"/>
    </row>
    <row r="136" spans="1:10" ht="15">
      <c r="A136" s="4">
        <v>1.33</v>
      </c>
      <c r="B136" s="5">
        <v>0.02</v>
      </c>
      <c r="C136" s="5">
        <v>0.0114</v>
      </c>
      <c r="D136" s="5">
        <f t="shared" si="15"/>
        <v>0.0314</v>
      </c>
      <c r="E136" s="5">
        <f t="shared" si="16"/>
        <v>0.041762</v>
      </c>
      <c r="F136" s="5">
        <f t="shared" si="17"/>
        <v>1.3717620000000001</v>
      </c>
      <c r="G136" s="5">
        <f t="shared" si="18"/>
        <v>1.35</v>
      </c>
      <c r="H136" s="5">
        <f t="shared" si="20"/>
        <v>1.35</v>
      </c>
      <c r="I136" s="6">
        <f t="shared" si="19"/>
        <v>0.020000000000000018</v>
      </c>
      <c r="J136" s="8"/>
    </row>
    <row r="137" spans="1:10" ht="15">
      <c r="A137" s="4">
        <v>1.34</v>
      </c>
      <c r="B137" s="5">
        <v>0.02</v>
      </c>
      <c r="C137" s="5">
        <v>0.0114</v>
      </c>
      <c r="D137" s="5">
        <f t="shared" si="15"/>
        <v>0.0314</v>
      </c>
      <c r="E137" s="5">
        <f t="shared" si="16"/>
        <v>0.042076</v>
      </c>
      <c r="F137" s="5">
        <f t="shared" si="17"/>
        <v>1.382076</v>
      </c>
      <c r="G137" s="5">
        <f t="shared" si="18"/>
        <v>1.35</v>
      </c>
      <c r="H137" s="5">
        <f t="shared" si="20"/>
        <v>1.35</v>
      </c>
      <c r="I137" s="6">
        <f t="shared" si="19"/>
        <v>0.010000000000000009</v>
      </c>
      <c r="J137" s="8"/>
    </row>
    <row r="138" spans="1:10" ht="15">
      <c r="A138" s="4">
        <v>1.35</v>
      </c>
      <c r="B138" s="5">
        <v>0.02</v>
      </c>
      <c r="C138" s="5">
        <v>0.0114</v>
      </c>
      <c r="D138" s="5">
        <f t="shared" si="15"/>
        <v>0.0314</v>
      </c>
      <c r="E138" s="5">
        <f t="shared" si="16"/>
        <v>0.04239</v>
      </c>
      <c r="F138" s="5">
        <f t="shared" si="17"/>
        <v>1.39239</v>
      </c>
      <c r="G138" s="5">
        <f t="shared" si="18"/>
        <v>1.35</v>
      </c>
      <c r="H138" s="5">
        <f t="shared" si="20"/>
        <v>1.35</v>
      </c>
      <c r="I138" s="6">
        <f t="shared" si="19"/>
        <v>0</v>
      </c>
      <c r="J138" s="8"/>
    </row>
    <row r="139" spans="1:10" ht="15">
      <c r="A139" s="4">
        <v>1.36</v>
      </c>
      <c r="B139" s="5">
        <v>0.02</v>
      </c>
      <c r="C139" s="5">
        <v>0.0114</v>
      </c>
      <c r="D139" s="5">
        <f t="shared" si="15"/>
        <v>0.0314</v>
      </c>
      <c r="E139" s="5">
        <f t="shared" si="16"/>
        <v>0.042704</v>
      </c>
      <c r="F139" s="5">
        <f t="shared" si="17"/>
        <v>1.4027040000000002</v>
      </c>
      <c r="G139" s="5">
        <f t="shared" si="18"/>
        <v>1.4000000000000001</v>
      </c>
      <c r="H139" s="5">
        <f t="shared" si="20"/>
        <v>1.4000000000000001</v>
      </c>
      <c r="I139" s="6">
        <f t="shared" si="19"/>
        <v>0.040000000000000036</v>
      </c>
      <c r="J139" s="8"/>
    </row>
    <row r="140" spans="1:10" ht="15">
      <c r="A140" s="4">
        <v>1.37</v>
      </c>
      <c r="B140" s="5">
        <v>0.02</v>
      </c>
      <c r="C140" s="5">
        <v>0.0114</v>
      </c>
      <c r="D140" s="5">
        <f t="shared" si="15"/>
        <v>0.0314</v>
      </c>
      <c r="E140" s="5">
        <f t="shared" si="16"/>
        <v>0.043018</v>
      </c>
      <c r="F140" s="5">
        <f t="shared" si="17"/>
        <v>1.413018</v>
      </c>
      <c r="G140" s="5">
        <f t="shared" si="18"/>
        <v>1.4000000000000001</v>
      </c>
      <c r="H140" s="5">
        <f t="shared" si="20"/>
        <v>1.4000000000000001</v>
      </c>
      <c r="I140" s="6">
        <f t="shared" si="19"/>
        <v>0.030000000000000027</v>
      </c>
      <c r="J140" s="8"/>
    </row>
    <row r="141" spans="1:10" ht="15">
      <c r="A141" s="4">
        <v>1.38</v>
      </c>
      <c r="B141" s="5">
        <v>0.02</v>
      </c>
      <c r="C141" s="5">
        <v>0.0114</v>
      </c>
      <c r="D141" s="5">
        <f t="shared" si="15"/>
        <v>0.0314</v>
      </c>
      <c r="E141" s="5">
        <f t="shared" si="16"/>
        <v>0.043331999999999996</v>
      </c>
      <c r="F141" s="5">
        <f t="shared" si="17"/>
        <v>1.4233319999999998</v>
      </c>
      <c r="G141" s="5">
        <f t="shared" si="18"/>
        <v>1.4000000000000001</v>
      </c>
      <c r="H141" s="5">
        <f t="shared" si="20"/>
        <v>1.4000000000000001</v>
      </c>
      <c r="I141" s="6">
        <f t="shared" si="19"/>
        <v>0.02000000000000024</v>
      </c>
      <c r="J141" s="8"/>
    </row>
    <row r="142" spans="1:10" ht="15">
      <c r="A142" s="4">
        <v>1.39</v>
      </c>
      <c r="B142" s="5">
        <v>0.02</v>
      </c>
      <c r="C142" s="5">
        <v>0.0114</v>
      </c>
      <c r="D142" s="5">
        <f t="shared" si="15"/>
        <v>0.0314</v>
      </c>
      <c r="E142" s="5">
        <f t="shared" si="16"/>
        <v>0.04364599999999999</v>
      </c>
      <c r="F142" s="5">
        <f t="shared" si="17"/>
        <v>1.433646</v>
      </c>
      <c r="G142" s="5">
        <f t="shared" si="18"/>
        <v>1.4000000000000001</v>
      </c>
      <c r="H142" s="5">
        <f t="shared" si="20"/>
        <v>1.4000000000000001</v>
      </c>
      <c r="I142" s="6">
        <f t="shared" si="19"/>
        <v>0.010000000000000231</v>
      </c>
      <c r="J142" s="8"/>
    </row>
    <row r="143" spans="1:10" ht="15">
      <c r="A143" s="4">
        <v>1.4</v>
      </c>
      <c r="B143" s="5">
        <v>0.02</v>
      </c>
      <c r="C143" s="5">
        <v>0.0114</v>
      </c>
      <c r="D143" s="5">
        <f t="shared" si="15"/>
        <v>0.0314</v>
      </c>
      <c r="E143" s="5">
        <f t="shared" si="16"/>
        <v>0.04395999999999999</v>
      </c>
      <c r="F143" s="5">
        <f t="shared" si="17"/>
        <v>1.44396</v>
      </c>
      <c r="G143" s="5">
        <f t="shared" si="18"/>
        <v>1.4000000000000001</v>
      </c>
      <c r="H143" s="5">
        <f t="shared" si="20"/>
        <v>1.4000000000000001</v>
      </c>
      <c r="I143" s="6">
        <f t="shared" si="19"/>
        <v>0</v>
      </c>
      <c r="J143" s="8"/>
    </row>
    <row r="144" spans="1:10" ht="15">
      <c r="A144" s="4">
        <v>1.41</v>
      </c>
      <c r="B144" s="5">
        <v>0.02</v>
      </c>
      <c r="C144" s="5">
        <v>0.0114</v>
      </c>
      <c r="D144" s="5">
        <f t="shared" si="15"/>
        <v>0.0314</v>
      </c>
      <c r="E144" s="5">
        <f t="shared" si="16"/>
        <v>0.044273999999999994</v>
      </c>
      <c r="F144" s="5">
        <f t="shared" si="17"/>
        <v>1.4542739999999998</v>
      </c>
      <c r="G144" s="5">
        <f t="shared" si="18"/>
        <v>1.4500000000000002</v>
      </c>
      <c r="H144" s="5">
        <f t="shared" si="20"/>
        <v>1.4500000000000002</v>
      </c>
      <c r="I144" s="6">
        <f t="shared" si="19"/>
        <v>0.04000000000000026</v>
      </c>
      <c r="J144" s="8"/>
    </row>
    <row r="145" spans="1:10" ht="15">
      <c r="A145" s="4">
        <v>1.42</v>
      </c>
      <c r="B145" s="5">
        <v>0.02</v>
      </c>
      <c r="C145" s="5">
        <v>0.0114</v>
      </c>
      <c r="D145" s="5">
        <f t="shared" si="15"/>
        <v>0.0314</v>
      </c>
      <c r="E145" s="5">
        <f t="shared" si="16"/>
        <v>0.044587999999999996</v>
      </c>
      <c r="F145" s="5">
        <f t="shared" si="17"/>
        <v>1.464588</v>
      </c>
      <c r="G145" s="5">
        <f t="shared" si="18"/>
        <v>1.4500000000000002</v>
      </c>
      <c r="H145" s="5">
        <f t="shared" si="20"/>
        <v>1.4500000000000002</v>
      </c>
      <c r="I145" s="6">
        <f t="shared" si="19"/>
        <v>0.03000000000000025</v>
      </c>
      <c r="J145" s="8"/>
    </row>
    <row r="146" spans="1:10" ht="15">
      <c r="A146" s="4">
        <v>1.43</v>
      </c>
      <c r="B146" s="5">
        <v>0.02</v>
      </c>
      <c r="C146" s="5">
        <v>0.0114</v>
      </c>
      <c r="D146" s="5">
        <f t="shared" si="15"/>
        <v>0.0314</v>
      </c>
      <c r="E146" s="5">
        <f t="shared" si="16"/>
        <v>0.044902</v>
      </c>
      <c r="F146" s="5">
        <f t="shared" si="17"/>
        <v>1.474902</v>
      </c>
      <c r="G146" s="5">
        <f t="shared" si="18"/>
        <v>1.4500000000000002</v>
      </c>
      <c r="H146" s="5">
        <f t="shared" si="20"/>
        <v>1.4500000000000002</v>
      </c>
      <c r="I146" s="6">
        <f t="shared" si="19"/>
        <v>0.02000000000000024</v>
      </c>
      <c r="J146" s="8"/>
    </row>
    <row r="147" spans="1:10" ht="15">
      <c r="A147" s="4">
        <v>1.44</v>
      </c>
      <c r="B147" s="5">
        <v>0.02</v>
      </c>
      <c r="C147" s="5">
        <v>0.0114</v>
      </c>
      <c r="D147" s="5">
        <f t="shared" si="15"/>
        <v>0.0314</v>
      </c>
      <c r="E147" s="5">
        <f t="shared" si="16"/>
        <v>0.04521599999999999</v>
      </c>
      <c r="F147" s="5">
        <f t="shared" si="17"/>
        <v>1.4852159999999999</v>
      </c>
      <c r="G147" s="5">
        <f t="shared" si="18"/>
        <v>1.4500000000000002</v>
      </c>
      <c r="H147" s="5">
        <f t="shared" si="20"/>
        <v>1.4500000000000002</v>
      </c>
      <c r="I147" s="6">
        <f t="shared" si="19"/>
        <v>0.010000000000000231</v>
      </c>
      <c r="J147" s="8"/>
    </row>
    <row r="148" spans="1:10" ht="15">
      <c r="A148" s="4">
        <v>1.45</v>
      </c>
      <c r="B148" s="5">
        <v>0.02</v>
      </c>
      <c r="C148" s="5">
        <v>0.0114</v>
      </c>
      <c r="D148" s="5">
        <f t="shared" si="15"/>
        <v>0.0314</v>
      </c>
      <c r="E148" s="5">
        <f t="shared" si="16"/>
        <v>0.045529999999999994</v>
      </c>
      <c r="F148" s="5">
        <f t="shared" si="17"/>
        <v>1.49553</v>
      </c>
      <c r="G148" s="5">
        <f t="shared" si="18"/>
        <v>1.4500000000000002</v>
      </c>
      <c r="H148" s="5">
        <f t="shared" si="20"/>
        <v>1.4500000000000002</v>
      </c>
      <c r="I148" s="6">
        <f t="shared" si="19"/>
        <v>0</v>
      </c>
      <c r="J148" s="8"/>
    </row>
    <row r="149" spans="1:10" ht="15">
      <c r="A149" s="4">
        <v>1.46</v>
      </c>
      <c r="B149" s="5">
        <v>0.02</v>
      </c>
      <c r="C149" s="5">
        <v>0.0114</v>
      </c>
      <c r="D149" s="5">
        <f t="shared" si="15"/>
        <v>0.0314</v>
      </c>
      <c r="E149" s="5">
        <f t="shared" si="16"/>
        <v>0.045843999999999996</v>
      </c>
      <c r="F149" s="5">
        <f t="shared" si="17"/>
        <v>1.505844</v>
      </c>
      <c r="G149" s="5">
        <f t="shared" si="18"/>
        <v>1.5</v>
      </c>
      <c r="H149" s="5">
        <f t="shared" si="20"/>
        <v>1.5</v>
      </c>
      <c r="I149" s="6">
        <f t="shared" si="19"/>
        <v>0.040000000000000036</v>
      </c>
      <c r="J149" s="8"/>
    </row>
    <row r="150" spans="1:10" ht="15">
      <c r="A150" s="4">
        <v>1.47</v>
      </c>
      <c r="B150" s="5">
        <v>0.02</v>
      </c>
      <c r="C150" s="5">
        <v>0.0114</v>
      </c>
      <c r="D150" s="5">
        <f t="shared" si="15"/>
        <v>0.0314</v>
      </c>
      <c r="E150" s="5">
        <f t="shared" si="16"/>
        <v>0.046158</v>
      </c>
      <c r="F150" s="5">
        <f t="shared" si="17"/>
        <v>1.516158</v>
      </c>
      <c r="G150" s="5">
        <f t="shared" si="18"/>
        <v>1.5</v>
      </c>
      <c r="H150" s="5">
        <f t="shared" si="20"/>
        <v>1.5</v>
      </c>
      <c r="I150" s="6">
        <f t="shared" si="19"/>
        <v>0.030000000000000027</v>
      </c>
      <c r="J150" s="8"/>
    </row>
    <row r="151" spans="1:10" ht="15">
      <c r="A151" s="4">
        <v>1.48</v>
      </c>
      <c r="B151" s="5">
        <v>0.02</v>
      </c>
      <c r="C151" s="5">
        <v>0.0114</v>
      </c>
      <c r="D151" s="5">
        <f t="shared" si="15"/>
        <v>0.0314</v>
      </c>
      <c r="E151" s="5">
        <f t="shared" si="16"/>
        <v>0.04647199999999999</v>
      </c>
      <c r="F151" s="5">
        <f t="shared" si="17"/>
        <v>1.526472</v>
      </c>
      <c r="G151" s="5">
        <f t="shared" si="18"/>
        <v>1.5</v>
      </c>
      <c r="H151" s="5">
        <f t="shared" si="20"/>
        <v>1.5</v>
      </c>
      <c r="I151" s="6">
        <f t="shared" si="19"/>
        <v>0.020000000000000018</v>
      </c>
      <c r="J151" s="8"/>
    </row>
    <row r="152" spans="1:10" ht="15">
      <c r="A152" s="4">
        <v>1.49</v>
      </c>
      <c r="B152" s="5">
        <v>0.02</v>
      </c>
      <c r="C152" s="5">
        <v>0.0114</v>
      </c>
      <c r="D152" s="5">
        <f t="shared" si="15"/>
        <v>0.0314</v>
      </c>
      <c r="E152" s="5">
        <f t="shared" si="16"/>
        <v>0.046785999999999994</v>
      </c>
      <c r="F152" s="5">
        <f t="shared" si="17"/>
        <v>1.536786</v>
      </c>
      <c r="G152" s="5">
        <f t="shared" si="18"/>
        <v>1.5</v>
      </c>
      <c r="H152" s="5">
        <f t="shared" si="20"/>
        <v>1.5</v>
      </c>
      <c r="I152" s="6">
        <f t="shared" si="19"/>
        <v>0.010000000000000009</v>
      </c>
      <c r="J152" s="8"/>
    </row>
    <row r="153" spans="1:10" ht="15">
      <c r="A153" s="4">
        <v>1.5</v>
      </c>
      <c r="B153" s="5">
        <v>0.02</v>
      </c>
      <c r="C153" s="5">
        <v>0.0114</v>
      </c>
      <c r="D153" s="5">
        <f t="shared" si="15"/>
        <v>0.0314</v>
      </c>
      <c r="E153" s="5">
        <f t="shared" si="16"/>
        <v>0.047099999999999996</v>
      </c>
      <c r="F153" s="5">
        <f t="shared" si="17"/>
        <v>1.5471</v>
      </c>
      <c r="G153" s="5">
        <f t="shared" si="18"/>
        <v>1.5</v>
      </c>
      <c r="H153" s="5">
        <f t="shared" si="20"/>
        <v>1.5</v>
      </c>
      <c r="I153" s="6">
        <f t="shared" si="19"/>
        <v>0</v>
      </c>
      <c r="J153" s="8"/>
    </row>
    <row r="154" spans="1:10" ht="15">
      <c r="A154" s="4">
        <v>1.51</v>
      </c>
      <c r="B154" s="5">
        <v>0.02</v>
      </c>
      <c r="C154" s="5">
        <v>0.0114</v>
      </c>
      <c r="D154" s="5">
        <f t="shared" si="15"/>
        <v>0.0314</v>
      </c>
      <c r="E154" s="5">
        <f t="shared" si="16"/>
        <v>0.047414</v>
      </c>
      <c r="F154" s="5">
        <f t="shared" si="17"/>
        <v>1.557414</v>
      </c>
      <c r="G154" s="5">
        <f t="shared" si="18"/>
        <v>1.55</v>
      </c>
      <c r="H154" s="5">
        <f t="shared" si="20"/>
        <v>1.55</v>
      </c>
      <c r="I154" s="6">
        <f t="shared" si="19"/>
        <v>0.040000000000000036</v>
      </c>
      <c r="J154" s="8"/>
    </row>
    <row r="155" spans="1:10" ht="15">
      <c r="A155" s="4">
        <v>1.52</v>
      </c>
      <c r="B155" s="5">
        <v>0.02</v>
      </c>
      <c r="C155" s="5">
        <v>0.0114</v>
      </c>
      <c r="D155" s="5">
        <f t="shared" si="15"/>
        <v>0.0314</v>
      </c>
      <c r="E155" s="5">
        <f t="shared" si="16"/>
        <v>0.047728</v>
      </c>
      <c r="F155" s="5">
        <f t="shared" si="17"/>
        <v>1.567728</v>
      </c>
      <c r="G155" s="5">
        <f t="shared" si="18"/>
        <v>1.55</v>
      </c>
      <c r="H155" s="5">
        <f t="shared" si="20"/>
        <v>1.55</v>
      </c>
      <c r="I155" s="6">
        <f t="shared" si="19"/>
        <v>0.030000000000000027</v>
      </c>
      <c r="J155" s="8"/>
    </row>
    <row r="156" spans="1:10" ht="15">
      <c r="A156" s="4">
        <v>1.53</v>
      </c>
      <c r="B156" s="5">
        <v>0.02</v>
      </c>
      <c r="C156" s="5">
        <v>0.0114</v>
      </c>
      <c r="D156" s="5">
        <f t="shared" si="15"/>
        <v>0.0314</v>
      </c>
      <c r="E156" s="5">
        <f t="shared" si="16"/>
        <v>0.048041999999999994</v>
      </c>
      <c r="F156" s="5">
        <f t="shared" si="17"/>
        <v>1.578042</v>
      </c>
      <c r="G156" s="5">
        <f t="shared" si="18"/>
        <v>1.55</v>
      </c>
      <c r="H156" s="5">
        <f t="shared" si="20"/>
        <v>1.55</v>
      </c>
      <c r="I156" s="6">
        <f t="shared" si="19"/>
        <v>0.020000000000000018</v>
      </c>
      <c r="J156" s="8"/>
    </row>
    <row r="157" spans="1:10" ht="15">
      <c r="A157" s="4">
        <v>1.54</v>
      </c>
      <c r="B157" s="5">
        <v>0.02</v>
      </c>
      <c r="C157" s="5">
        <v>0.0114</v>
      </c>
      <c r="D157" s="5">
        <f t="shared" si="15"/>
        <v>0.0314</v>
      </c>
      <c r="E157" s="5">
        <f t="shared" si="16"/>
        <v>0.048355999999999996</v>
      </c>
      <c r="F157" s="5">
        <f t="shared" si="17"/>
        <v>1.588356</v>
      </c>
      <c r="G157" s="5">
        <f t="shared" si="18"/>
        <v>1.55</v>
      </c>
      <c r="H157" s="5">
        <f t="shared" si="20"/>
        <v>1.55</v>
      </c>
      <c r="I157" s="6">
        <f t="shared" si="19"/>
        <v>0.010000000000000009</v>
      </c>
      <c r="J157" s="8"/>
    </row>
    <row r="158" spans="1:10" ht="15">
      <c r="A158" s="4">
        <v>1.55</v>
      </c>
      <c r="B158" s="5">
        <v>0.02</v>
      </c>
      <c r="C158" s="5">
        <v>0.0114</v>
      </c>
      <c r="D158" s="5">
        <f t="shared" si="15"/>
        <v>0.0314</v>
      </c>
      <c r="E158" s="5">
        <f t="shared" si="16"/>
        <v>0.04867</v>
      </c>
      <c r="F158" s="5">
        <f t="shared" si="17"/>
        <v>1.59867</v>
      </c>
      <c r="G158" s="5">
        <f t="shared" si="18"/>
        <v>1.55</v>
      </c>
      <c r="H158" s="5">
        <f t="shared" si="20"/>
        <v>1.55</v>
      </c>
      <c r="I158" s="6">
        <f t="shared" si="19"/>
        <v>0</v>
      </c>
      <c r="J158" s="8"/>
    </row>
    <row r="159" spans="1:10" ht="15">
      <c r="A159" s="4">
        <v>1.56</v>
      </c>
      <c r="B159" s="5">
        <v>0.02</v>
      </c>
      <c r="C159" s="5">
        <v>0.0114</v>
      </c>
      <c r="D159" s="5">
        <f t="shared" si="15"/>
        <v>0.0314</v>
      </c>
      <c r="E159" s="5">
        <f t="shared" si="16"/>
        <v>0.048984</v>
      </c>
      <c r="F159" s="5">
        <f t="shared" si="17"/>
        <v>1.608984</v>
      </c>
      <c r="G159" s="5">
        <f t="shared" si="18"/>
        <v>1.6</v>
      </c>
      <c r="H159" s="5">
        <f t="shared" si="20"/>
        <v>1.6</v>
      </c>
      <c r="I159" s="6">
        <f t="shared" si="19"/>
        <v>0.040000000000000036</v>
      </c>
      <c r="J159" s="8"/>
    </row>
    <row r="160" spans="1:10" ht="15">
      <c r="A160" s="4">
        <v>1.57</v>
      </c>
      <c r="B160" s="5">
        <v>0.02</v>
      </c>
      <c r="C160" s="5">
        <v>0.0114</v>
      </c>
      <c r="D160" s="5">
        <f t="shared" si="15"/>
        <v>0.0314</v>
      </c>
      <c r="E160" s="5">
        <f t="shared" si="16"/>
        <v>0.049297999999999995</v>
      </c>
      <c r="F160" s="5">
        <f t="shared" si="17"/>
        <v>1.6192980000000001</v>
      </c>
      <c r="G160" s="5">
        <f t="shared" si="18"/>
        <v>1.6</v>
      </c>
      <c r="H160" s="5">
        <f t="shared" si="20"/>
        <v>1.6</v>
      </c>
      <c r="I160" s="6">
        <f t="shared" si="19"/>
        <v>0.030000000000000027</v>
      </c>
      <c r="J160" s="8"/>
    </row>
    <row r="161" spans="1:10" ht="15">
      <c r="A161" s="4">
        <v>1.58</v>
      </c>
      <c r="B161" s="5">
        <v>0.02</v>
      </c>
      <c r="C161" s="5">
        <v>0.0114</v>
      </c>
      <c r="D161" s="5">
        <f t="shared" si="15"/>
        <v>0.0314</v>
      </c>
      <c r="E161" s="5">
        <f t="shared" si="16"/>
        <v>0.049611999999999996</v>
      </c>
      <c r="F161" s="5">
        <f t="shared" si="17"/>
        <v>1.629612</v>
      </c>
      <c r="G161" s="5">
        <f t="shared" si="18"/>
        <v>1.6</v>
      </c>
      <c r="H161" s="5">
        <f t="shared" si="20"/>
        <v>1.6</v>
      </c>
      <c r="I161" s="6">
        <f t="shared" si="19"/>
        <v>0.020000000000000018</v>
      </c>
      <c r="J161" s="8"/>
    </row>
    <row r="162" spans="1:10" ht="15">
      <c r="A162" s="4">
        <v>1.59</v>
      </c>
      <c r="B162" s="5">
        <v>0.02</v>
      </c>
      <c r="C162" s="5">
        <v>0.0114</v>
      </c>
      <c r="D162" s="5">
        <f t="shared" si="15"/>
        <v>0.0314</v>
      </c>
      <c r="E162" s="5">
        <f t="shared" si="16"/>
        <v>0.049926</v>
      </c>
      <c r="F162" s="5">
        <f t="shared" si="17"/>
        <v>1.639926</v>
      </c>
      <c r="G162" s="5">
        <f t="shared" si="18"/>
        <v>1.6</v>
      </c>
      <c r="H162" s="5">
        <f t="shared" si="20"/>
        <v>1.6</v>
      </c>
      <c r="I162" s="6">
        <f t="shared" si="19"/>
        <v>0.010000000000000009</v>
      </c>
      <c r="J162" s="8"/>
    </row>
    <row r="163" spans="1:10" ht="15">
      <c r="A163" s="4">
        <v>1.6</v>
      </c>
      <c r="B163" s="5">
        <v>0.02</v>
      </c>
      <c r="C163" s="5">
        <v>0.0114</v>
      </c>
      <c r="D163" s="5">
        <f t="shared" si="15"/>
        <v>0.0314</v>
      </c>
      <c r="E163" s="5">
        <f t="shared" si="16"/>
        <v>0.05024</v>
      </c>
      <c r="F163" s="5">
        <f t="shared" si="17"/>
        <v>1.6502400000000002</v>
      </c>
      <c r="G163" s="5">
        <f t="shared" si="18"/>
        <v>1.6500000000000001</v>
      </c>
      <c r="H163" s="5">
        <f t="shared" si="20"/>
        <v>1.6500000000000001</v>
      </c>
      <c r="I163" s="6">
        <f t="shared" si="19"/>
        <v>0.050000000000000044</v>
      </c>
      <c r="J163" s="8"/>
    </row>
    <row r="164" spans="1:10" ht="15">
      <c r="A164" s="4">
        <v>1.61</v>
      </c>
      <c r="B164" s="5">
        <v>0.02</v>
      </c>
      <c r="C164" s="5">
        <v>0.0114</v>
      </c>
      <c r="D164" s="5">
        <f t="shared" si="15"/>
        <v>0.0314</v>
      </c>
      <c r="E164" s="5">
        <f t="shared" si="16"/>
        <v>0.050554</v>
      </c>
      <c r="F164" s="5">
        <f t="shared" si="17"/>
        <v>1.660554</v>
      </c>
      <c r="G164" s="5">
        <f t="shared" si="18"/>
        <v>1.6500000000000001</v>
      </c>
      <c r="H164" s="5">
        <f t="shared" si="20"/>
        <v>1.6500000000000001</v>
      </c>
      <c r="I164" s="6">
        <f t="shared" si="19"/>
        <v>0.040000000000000036</v>
      </c>
      <c r="J164" s="8"/>
    </row>
    <row r="165" spans="1:10" ht="15">
      <c r="A165" s="4">
        <v>1.62</v>
      </c>
      <c r="B165" s="5">
        <v>0.02</v>
      </c>
      <c r="C165" s="5">
        <v>0.0114</v>
      </c>
      <c r="D165" s="5">
        <f t="shared" si="15"/>
        <v>0.0314</v>
      </c>
      <c r="E165" s="5">
        <f t="shared" si="16"/>
        <v>0.050868</v>
      </c>
      <c r="F165" s="5">
        <f t="shared" si="17"/>
        <v>1.670868</v>
      </c>
      <c r="G165" s="5">
        <f t="shared" si="18"/>
        <v>1.6500000000000001</v>
      </c>
      <c r="H165" s="5">
        <f t="shared" si="20"/>
        <v>1.6500000000000001</v>
      </c>
      <c r="I165" s="6">
        <f t="shared" si="19"/>
        <v>0.030000000000000027</v>
      </c>
      <c r="J165" s="8"/>
    </row>
    <row r="166" spans="1:10" ht="15">
      <c r="A166" s="4">
        <v>1.63</v>
      </c>
      <c r="B166" s="5">
        <v>0.02</v>
      </c>
      <c r="C166" s="5">
        <v>0.0114</v>
      </c>
      <c r="D166" s="5">
        <f t="shared" si="15"/>
        <v>0.0314</v>
      </c>
      <c r="E166" s="5">
        <f t="shared" si="16"/>
        <v>0.05118199999999999</v>
      </c>
      <c r="F166" s="5">
        <f t="shared" si="17"/>
        <v>1.681182</v>
      </c>
      <c r="G166" s="5">
        <f t="shared" si="18"/>
        <v>1.6500000000000001</v>
      </c>
      <c r="H166" s="5">
        <f t="shared" si="20"/>
        <v>1.6500000000000001</v>
      </c>
      <c r="I166" s="6">
        <f t="shared" si="19"/>
        <v>0.02000000000000024</v>
      </c>
      <c r="J166" s="8"/>
    </row>
    <row r="167" spans="1:10" ht="15">
      <c r="A167" s="4">
        <v>1.64</v>
      </c>
      <c r="B167" s="5">
        <v>0.02</v>
      </c>
      <c r="C167" s="5">
        <v>0.0114</v>
      </c>
      <c r="D167" s="5">
        <f t="shared" si="15"/>
        <v>0.0314</v>
      </c>
      <c r="E167" s="5">
        <f t="shared" si="16"/>
        <v>0.05149599999999999</v>
      </c>
      <c r="F167" s="5">
        <f t="shared" si="17"/>
        <v>1.6914959999999999</v>
      </c>
      <c r="G167" s="5">
        <f t="shared" si="18"/>
        <v>1.6500000000000001</v>
      </c>
      <c r="H167" s="5">
        <f t="shared" si="20"/>
        <v>1.6500000000000001</v>
      </c>
      <c r="I167" s="6">
        <f t="shared" si="19"/>
        <v>0.010000000000000231</v>
      </c>
      <c r="J167" s="8"/>
    </row>
    <row r="168" spans="1:10" ht="15">
      <c r="A168" s="4">
        <v>1.65</v>
      </c>
      <c r="B168" s="5">
        <v>0.02</v>
      </c>
      <c r="C168" s="5">
        <v>0.0114</v>
      </c>
      <c r="D168" s="5">
        <f t="shared" si="15"/>
        <v>0.0314</v>
      </c>
      <c r="E168" s="5">
        <f t="shared" si="16"/>
        <v>0.051809999999999995</v>
      </c>
      <c r="F168" s="5">
        <f t="shared" si="17"/>
        <v>1.7018099999999998</v>
      </c>
      <c r="G168" s="5">
        <f t="shared" si="18"/>
        <v>1.7000000000000002</v>
      </c>
      <c r="H168" s="5">
        <f t="shared" si="20"/>
        <v>1.7000000000000002</v>
      </c>
      <c r="I168" s="6">
        <f t="shared" si="19"/>
        <v>0.050000000000000266</v>
      </c>
      <c r="J168" s="8"/>
    </row>
    <row r="169" spans="1:10" ht="15">
      <c r="A169" s="4">
        <v>1.66</v>
      </c>
      <c r="B169" s="5">
        <v>0.02</v>
      </c>
      <c r="C169" s="5">
        <v>0.0114</v>
      </c>
      <c r="D169" s="5">
        <f t="shared" si="15"/>
        <v>0.0314</v>
      </c>
      <c r="E169" s="5">
        <f t="shared" si="16"/>
        <v>0.05212399999999999</v>
      </c>
      <c r="F169" s="5">
        <f t="shared" si="17"/>
        <v>1.712124</v>
      </c>
      <c r="G169" s="5">
        <f t="shared" si="18"/>
        <v>1.7000000000000002</v>
      </c>
      <c r="H169" s="5">
        <f t="shared" si="20"/>
        <v>1.7000000000000002</v>
      </c>
      <c r="I169" s="6">
        <f t="shared" si="19"/>
        <v>0.04000000000000026</v>
      </c>
      <c r="J169" s="8"/>
    </row>
    <row r="170" spans="1:10" ht="15">
      <c r="A170" s="4">
        <v>1.67</v>
      </c>
      <c r="B170" s="5">
        <v>0.02</v>
      </c>
      <c r="C170" s="5">
        <v>0.0114</v>
      </c>
      <c r="D170" s="5">
        <f t="shared" si="15"/>
        <v>0.0314</v>
      </c>
      <c r="E170" s="5">
        <f t="shared" si="16"/>
        <v>0.05243799999999999</v>
      </c>
      <c r="F170" s="5">
        <f t="shared" si="17"/>
        <v>1.722438</v>
      </c>
      <c r="G170" s="5">
        <f t="shared" si="18"/>
        <v>1.7000000000000002</v>
      </c>
      <c r="H170" s="5">
        <f t="shared" si="20"/>
        <v>1.7000000000000002</v>
      </c>
      <c r="I170" s="6">
        <f t="shared" si="19"/>
        <v>0.03000000000000025</v>
      </c>
      <c r="J170" s="8"/>
    </row>
    <row r="171" spans="1:10" ht="15">
      <c r="A171" s="4">
        <v>1.68</v>
      </c>
      <c r="B171" s="5">
        <v>0.02</v>
      </c>
      <c r="C171" s="5">
        <v>0.0114</v>
      </c>
      <c r="D171" s="5">
        <f t="shared" si="15"/>
        <v>0.0314</v>
      </c>
      <c r="E171" s="5">
        <f t="shared" si="16"/>
        <v>0.05275199999999999</v>
      </c>
      <c r="F171" s="5">
        <f t="shared" si="17"/>
        <v>1.7327519999999998</v>
      </c>
      <c r="G171" s="5">
        <f t="shared" si="18"/>
        <v>1.7000000000000002</v>
      </c>
      <c r="H171" s="5">
        <f t="shared" si="20"/>
        <v>1.7000000000000002</v>
      </c>
      <c r="I171" s="6">
        <f t="shared" si="19"/>
        <v>0.02000000000000024</v>
      </c>
      <c r="J171" s="8"/>
    </row>
    <row r="172" spans="1:10" ht="15">
      <c r="A172" s="4">
        <v>1.69</v>
      </c>
      <c r="B172" s="5">
        <v>0.02</v>
      </c>
      <c r="C172" s="5">
        <v>0.0114</v>
      </c>
      <c r="D172" s="5">
        <f t="shared" si="15"/>
        <v>0.0314</v>
      </c>
      <c r="E172" s="5">
        <f t="shared" si="16"/>
        <v>0.053065999999999995</v>
      </c>
      <c r="F172" s="5">
        <f t="shared" si="17"/>
        <v>1.743066</v>
      </c>
      <c r="G172" s="5">
        <f t="shared" si="18"/>
        <v>1.7000000000000002</v>
      </c>
      <c r="H172" s="5">
        <f t="shared" si="20"/>
        <v>1.7000000000000002</v>
      </c>
      <c r="I172" s="6">
        <f t="shared" si="19"/>
        <v>0.010000000000000231</v>
      </c>
      <c r="J172" s="8"/>
    </row>
    <row r="173" spans="1:10" ht="15">
      <c r="A173" s="4">
        <v>1.7</v>
      </c>
      <c r="B173" s="5">
        <v>0.02</v>
      </c>
      <c r="C173" s="5">
        <v>0.0114</v>
      </c>
      <c r="D173" s="5">
        <f t="shared" si="15"/>
        <v>0.0314</v>
      </c>
      <c r="E173" s="5">
        <f t="shared" si="16"/>
        <v>0.05338</v>
      </c>
      <c r="F173" s="5">
        <f t="shared" si="17"/>
        <v>1.75338</v>
      </c>
      <c r="G173" s="5">
        <f t="shared" si="18"/>
        <v>1.75</v>
      </c>
      <c r="H173" s="5">
        <f t="shared" si="20"/>
        <v>1.75</v>
      </c>
      <c r="I173" s="6">
        <f t="shared" si="19"/>
        <v>0.050000000000000044</v>
      </c>
      <c r="J173" s="8"/>
    </row>
    <row r="174" spans="1:10" ht="15">
      <c r="A174" s="4">
        <v>1.71</v>
      </c>
      <c r="B174" s="5">
        <v>0.02</v>
      </c>
      <c r="C174" s="5">
        <v>0.0114</v>
      </c>
      <c r="D174" s="5">
        <f t="shared" si="15"/>
        <v>0.0314</v>
      </c>
      <c r="E174" s="5">
        <f t="shared" si="16"/>
        <v>0.05369399999999999</v>
      </c>
      <c r="F174" s="5">
        <f t="shared" si="17"/>
        <v>1.7636939999999999</v>
      </c>
      <c r="G174" s="5">
        <f t="shared" si="18"/>
        <v>1.75</v>
      </c>
      <c r="H174" s="5">
        <f t="shared" si="20"/>
        <v>1.75</v>
      </c>
      <c r="I174" s="6">
        <f t="shared" si="19"/>
        <v>0.040000000000000036</v>
      </c>
      <c r="J174" s="8"/>
    </row>
    <row r="175" spans="1:10" ht="15">
      <c r="A175" s="4">
        <v>1.72</v>
      </c>
      <c r="B175" s="5">
        <v>0.02</v>
      </c>
      <c r="C175" s="5">
        <v>0.0114</v>
      </c>
      <c r="D175" s="5">
        <f t="shared" si="15"/>
        <v>0.0314</v>
      </c>
      <c r="E175" s="5">
        <f t="shared" si="16"/>
        <v>0.054007999999999994</v>
      </c>
      <c r="F175" s="5">
        <f t="shared" si="17"/>
        <v>1.774008</v>
      </c>
      <c r="G175" s="5">
        <f t="shared" si="18"/>
        <v>1.75</v>
      </c>
      <c r="H175" s="5">
        <f t="shared" si="20"/>
        <v>1.75</v>
      </c>
      <c r="I175" s="6">
        <f t="shared" si="19"/>
        <v>0.030000000000000027</v>
      </c>
      <c r="J175" s="8"/>
    </row>
    <row r="176" spans="1:10" ht="15">
      <c r="A176" s="4">
        <v>1.73</v>
      </c>
      <c r="B176" s="5">
        <v>0.02</v>
      </c>
      <c r="C176" s="5">
        <v>0.0114</v>
      </c>
      <c r="D176" s="5">
        <f t="shared" si="15"/>
        <v>0.0314</v>
      </c>
      <c r="E176" s="5">
        <f t="shared" si="16"/>
        <v>0.054321999999999995</v>
      </c>
      <c r="F176" s="5">
        <f t="shared" si="17"/>
        <v>1.784322</v>
      </c>
      <c r="G176" s="5">
        <f t="shared" si="18"/>
        <v>1.75</v>
      </c>
      <c r="H176" s="5">
        <f t="shared" si="20"/>
        <v>1.75</v>
      </c>
      <c r="I176" s="6">
        <f t="shared" si="19"/>
        <v>0.020000000000000018</v>
      </c>
      <c r="J176" s="8"/>
    </row>
    <row r="177" spans="1:10" ht="15">
      <c r="A177" s="4">
        <v>1.74</v>
      </c>
      <c r="B177" s="5">
        <v>0.02</v>
      </c>
      <c r="C177" s="5">
        <v>0.0114</v>
      </c>
      <c r="D177" s="5">
        <f t="shared" si="15"/>
        <v>0.0314</v>
      </c>
      <c r="E177" s="5">
        <f t="shared" si="16"/>
        <v>0.054636</v>
      </c>
      <c r="F177" s="5">
        <f t="shared" si="17"/>
        <v>1.794636</v>
      </c>
      <c r="G177" s="5">
        <f t="shared" si="18"/>
        <v>1.75</v>
      </c>
      <c r="H177" s="5">
        <f t="shared" si="20"/>
        <v>1.75</v>
      </c>
      <c r="I177" s="6">
        <f t="shared" si="19"/>
        <v>0.010000000000000009</v>
      </c>
      <c r="J177" s="8"/>
    </row>
    <row r="178" spans="1:10" ht="15">
      <c r="A178" s="4">
        <v>1.75</v>
      </c>
      <c r="B178" s="5">
        <v>0.02</v>
      </c>
      <c r="C178" s="5">
        <v>0.0114</v>
      </c>
      <c r="D178" s="5">
        <f t="shared" si="15"/>
        <v>0.0314</v>
      </c>
      <c r="E178" s="5">
        <f t="shared" si="16"/>
        <v>0.05495</v>
      </c>
      <c r="F178" s="5">
        <f t="shared" si="17"/>
        <v>1.80495</v>
      </c>
      <c r="G178" s="5">
        <f t="shared" si="18"/>
        <v>1.8</v>
      </c>
      <c r="H178" s="5">
        <f t="shared" si="20"/>
        <v>1.8</v>
      </c>
      <c r="I178" s="6">
        <f t="shared" si="19"/>
        <v>0.050000000000000044</v>
      </c>
      <c r="J178" s="8"/>
    </row>
    <row r="179" spans="1:10" ht="15">
      <c r="A179" s="4">
        <v>1.76</v>
      </c>
      <c r="B179" s="5">
        <v>0.02</v>
      </c>
      <c r="C179" s="5">
        <v>0.0114</v>
      </c>
      <c r="D179" s="5">
        <f t="shared" si="15"/>
        <v>0.0314</v>
      </c>
      <c r="E179" s="5">
        <f t="shared" si="16"/>
        <v>0.055263999999999994</v>
      </c>
      <c r="F179" s="5">
        <f t="shared" si="17"/>
        <v>1.815264</v>
      </c>
      <c r="G179" s="5">
        <f t="shared" si="18"/>
        <v>1.8</v>
      </c>
      <c r="H179" s="5">
        <f t="shared" si="20"/>
        <v>1.8</v>
      </c>
      <c r="I179" s="6">
        <f t="shared" si="19"/>
        <v>0.040000000000000036</v>
      </c>
      <c r="J179" s="8"/>
    </row>
    <row r="180" spans="1:10" ht="15">
      <c r="A180" s="4">
        <v>1.77</v>
      </c>
      <c r="B180" s="5">
        <v>0.02</v>
      </c>
      <c r="C180" s="5">
        <v>0.0114</v>
      </c>
      <c r="D180" s="5">
        <f t="shared" si="15"/>
        <v>0.0314</v>
      </c>
      <c r="E180" s="5">
        <f t="shared" si="16"/>
        <v>0.055577999999999995</v>
      </c>
      <c r="F180" s="5">
        <f t="shared" si="17"/>
        <v>1.825578</v>
      </c>
      <c r="G180" s="5">
        <f t="shared" si="18"/>
        <v>1.8</v>
      </c>
      <c r="H180" s="5">
        <f t="shared" si="20"/>
        <v>1.8</v>
      </c>
      <c r="I180" s="6">
        <f t="shared" si="19"/>
        <v>0.030000000000000027</v>
      </c>
      <c r="J180" s="8"/>
    </row>
    <row r="181" spans="1:10" ht="15">
      <c r="A181" s="4">
        <v>1.78</v>
      </c>
      <c r="B181" s="5">
        <v>0.02</v>
      </c>
      <c r="C181" s="5">
        <v>0.0114</v>
      </c>
      <c r="D181" s="5">
        <f t="shared" si="15"/>
        <v>0.0314</v>
      </c>
      <c r="E181" s="5">
        <f t="shared" si="16"/>
        <v>0.055892</v>
      </c>
      <c r="F181" s="5">
        <f t="shared" si="17"/>
        <v>1.835892</v>
      </c>
      <c r="G181" s="7">
        <f t="shared" si="18"/>
        <v>1.8</v>
      </c>
      <c r="H181" s="5">
        <f t="shared" si="20"/>
        <v>1.8</v>
      </c>
      <c r="I181" s="6">
        <f t="shared" si="19"/>
        <v>0.020000000000000018</v>
      </c>
      <c r="J181" s="8"/>
    </row>
    <row r="182" spans="1:10" ht="15">
      <c r="A182" s="4">
        <v>1.79</v>
      </c>
      <c r="B182" s="5">
        <v>0.02</v>
      </c>
      <c r="C182" s="5">
        <v>0.0114</v>
      </c>
      <c r="D182" s="5">
        <f aca="true" t="shared" si="21" ref="D182:D245">B182+C182</f>
        <v>0.0314</v>
      </c>
      <c r="E182" s="5">
        <f aca="true" t="shared" si="22" ref="E182:E245">A182*D182</f>
        <v>0.056206</v>
      </c>
      <c r="F182" s="5">
        <f aca="true" t="shared" si="23" ref="F182:F241">A182+E182</f>
        <v>1.846206</v>
      </c>
      <c r="G182" s="5">
        <f t="shared" si="18"/>
        <v>1.8</v>
      </c>
      <c r="H182" s="5">
        <f t="shared" si="20"/>
        <v>1.8</v>
      </c>
      <c r="I182" s="6">
        <f t="shared" si="19"/>
        <v>0.010000000000000009</v>
      </c>
      <c r="J182" s="8"/>
    </row>
    <row r="183" spans="1:10" ht="15">
      <c r="A183" s="4">
        <v>1.8</v>
      </c>
      <c r="B183" s="5">
        <v>0.02</v>
      </c>
      <c r="C183" s="5">
        <v>0.0114</v>
      </c>
      <c r="D183" s="5">
        <f t="shared" si="21"/>
        <v>0.0314</v>
      </c>
      <c r="E183" s="5">
        <f t="shared" si="22"/>
        <v>0.056519999999999994</v>
      </c>
      <c r="F183" s="5">
        <f t="shared" si="23"/>
        <v>1.85652</v>
      </c>
      <c r="G183" s="5">
        <f t="shared" si="18"/>
        <v>1.85</v>
      </c>
      <c r="H183" s="5">
        <f t="shared" si="20"/>
        <v>1.85</v>
      </c>
      <c r="I183" s="6">
        <f t="shared" si="19"/>
        <v>0.050000000000000044</v>
      </c>
      <c r="J183" s="8"/>
    </row>
    <row r="184" spans="1:10" ht="15">
      <c r="A184" s="4">
        <v>1.81</v>
      </c>
      <c r="B184" s="5">
        <v>0.02</v>
      </c>
      <c r="C184" s="5">
        <v>0.0114</v>
      </c>
      <c r="D184" s="5">
        <f t="shared" si="21"/>
        <v>0.0314</v>
      </c>
      <c r="E184" s="5">
        <f t="shared" si="22"/>
        <v>0.056833999999999996</v>
      </c>
      <c r="F184" s="5">
        <f t="shared" si="23"/>
        <v>1.866834</v>
      </c>
      <c r="G184" s="5">
        <f t="shared" si="18"/>
        <v>1.85</v>
      </c>
      <c r="H184" s="5">
        <f t="shared" si="20"/>
        <v>1.85</v>
      </c>
      <c r="I184" s="6">
        <f t="shared" si="19"/>
        <v>0.040000000000000036</v>
      </c>
      <c r="J184" s="8"/>
    </row>
    <row r="185" spans="1:10" ht="15">
      <c r="A185" s="4">
        <v>1.82</v>
      </c>
      <c r="B185" s="5">
        <v>0.02</v>
      </c>
      <c r="C185" s="5">
        <v>0.0114</v>
      </c>
      <c r="D185" s="5">
        <f t="shared" si="21"/>
        <v>0.0314</v>
      </c>
      <c r="E185" s="5">
        <f t="shared" si="22"/>
        <v>0.057148</v>
      </c>
      <c r="F185" s="5">
        <f t="shared" si="23"/>
        <v>1.877148</v>
      </c>
      <c r="G185" s="5">
        <f t="shared" si="18"/>
        <v>1.85</v>
      </c>
      <c r="H185" s="5">
        <f t="shared" si="20"/>
        <v>1.85</v>
      </c>
      <c r="I185" s="6">
        <f t="shared" si="19"/>
        <v>0.030000000000000027</v>
      </c>
      <c r="J185" s="8"/>
    </row>
    <row r="186" spans="1:10" ht="15">
      <c r="A186" s="4">
        <v>1.83</v>
      </c>
      <c r="B186" s="5">
        <v>0.02</v>
      </c>
      <c r="C186" s="5">
        <v>0.0114</v>
      </c>
      <c r="D186" s="5">
        <f t="shared" si="21"/>
        <v>0.0314</v>
      </c>
      <c r="E186" s="5">
        <f t="shared" si="22"/>
        <v>0.057462</v>
      </c>
      <c r="F186" s="5">
        <f t="shared" si="23"/>
        <v>1.887462</v>
      </c>
      <c r="G186" s="5">
        <f t="shared" si="18"/>
        <v>1.85</v>
      </c>
      <c r="H186" s="5">
        <f t="shared" si="20"/>
        <v>1.85</v>
      </c>
      <c r="I186" s="6">
        <f t="shared" si="19"/>
        <v>0.020000000000000018</v>
      </c>
      <c r="J186" s="8"/>
    </row>
    <row r="187" spans="1:10" ht="15">
      <c r="A187" s="4">
        <v>1.84</v>
      </c>
      <c r="B187" s="5">
        <v>0.02</v>
      </c>
      <c r="C187" s="5">
        <v>0.0114</v>
      </c>
      <c r="D187" s="5">
        <f t="shared" si="21"/>
        <v>0.0314</v>
      </c>
      <c r="E187" s="5">
        <f t="shared" si="22"/>
        <v>0.057776</v>
      </c>
      <c r="F187" s="5">
        <f t="shared" si="23"/>
        <v>1.8977760000000001</v>
      </c>
      <c r="G187" s="5">
        <f t="shared" si="18"/>
        <v>1.85</v>
      </c>
      <c r="H187" s="5">
        <f t="shared" si="20"/>
        <v>1.85</v>
      </c>
      <c r="I187" s="6">
        <f t="shared" si="19"/>
        <v>0.010000000000000009</v>
      </c>
      <c r="J187" s="8"/>
    </row>
    <row r="188" spans="1:10" ht="15">
      <c r="A188" s="4">
        <v>1.85</v>
      </c>
      <c r="B188" s="5">
        <v>0.02</v>
      </c>
      <c r="C188" s="5">
        <v>0.0114</v>
      </c>
      <c r="D188" s="5">
        <f t="shared" si="21"/>
        <v>0.0314</v>
      </c>
      <c r="E188" s="5">
        <f t="shared" si="22"/>
        <v>0.058089999999999996</v>
      </c>
      <c r="F188" s="5">
        <f t="shared" si="23"/>
        <v>1.90809</v>
      </c>
      <c r="G188" s="5">
        <f t="shared" si="18"/>
        <v>1.9000000000000001</v>
      </c>
      <c r="H188" s="5">
        <f t="shared" si="20"/>
        <v>1.9000000000000001</v>
      </c>
      <c r="I188" s="6">
        <f t="shared" si="19"/>
        <v>0.050000000000000044</v>
      </c>
      <c r="J188" s="8"/>
    </row>
    <row r="189" spans="1:10" ht="15">
      <c r="A189" s="4">
        <v>1.86</v>
      </c>
      <c r="B189" s="5">
        <v>0.02</v>
      </c>
      <c r="C189" s="5">
        <v>0.0114</v>
      </c>
      <c r="D189" s="5">
        <f t="shared" si="21"/>
        <v>0.0314</v>
      </c>
      <c r="E189" s="5">
        <f t="shared" si="22"/>
        <v>0.058404</v>
      </c>
      <c r="F189" s="5">
        <f t="shared" si="23"/>
        <v>1.918404</v>
      </c>
      <c r="G189" s="5">
        <f t="shared" si="18"/>
        <v>1.9000000000000001</v>
      </c>
      <c r="H189" s="5">
        <f t="shared" si="20"/>
        <v>1.9000000000000001</v>
      </c>
      <c r="I189" s="6">
        <f t="shared" si="19"/>
        <v>0.040000000000000036</v>
      </c>
      <c r="J189" s="8"/>
    </row>
    <row r="190" spans="1:10" ht="15">
      <c r="A190" s="4">
        <v>1.87</v>
      </c>
      <c r="B190" s="5">
        <v>0.02</v>
      </c>
      <c r="C190" s="5">
        <v>0.0114</v>
      </c>
      <c r="D190" s="5">
        <f t="shared" si="21"/>
        <v>0.0314</v>
      </c>
      <c r="E190" s="5">
        <f t="shared" si="22"/>
        <v>0.058718</v>
      </c>
      <c r="F190" s="5">
        <f t="shared" si="23"/>
        <v>1.9287180000000002</v>
      </c>
      <c r="G190" s="5">
        <f t="shared" si="18"/>
        <v>1.9000000000000001</v>
      </c>
      <c r="H190" s="5">
        <f t="shared" si="20"/>
        <v>1.9000000000000001</v>
      </c>
      <c r="I190" s="6">
        <f t="shared" si="19"/>
        <v>0.030000000000000027</v>
      </c>
      <c r="J190" s="8"/>
    </row>
    <row r="191" spans="1:10" ht="15">
      <c r="A191" s="4">
        <v>1.88</v>
      </c>
      <c r="B191" s="5">
        <v>0.02</v>
      </c>
      <c r="C191" s="5">
        <v>0.0114</v>
      </c>
      <c r="D191" s="5">
        <f t="shared" si="21"/>
        <v>0.0314</v>
      </c>
      <c r="E191" s="5">
        <f t="shared" si="22"/>
        <v>0.059031999999999994</v>
      </c>
      <c r="F191" s="5">
        <f t="shared" si="23"/>
        <v>1.9390319999999999</v>
      </c>
      <c r="G191" s="5">
        <f t="shared" si="18"/>
        <v>1.9000000000000001</v>
      </c>
      <c r="H191" s="5">
        <f t="shared" si="20"/>
        <v>1.9000000000000001</v>
      </c>
      <c r="I191" s="6">
        <f t="shared" si="19"/>
        <v>0.02000000000000024</v>
      </c>
      <c r="J191" s="8"/>
    </row>
    <row r="192" spans="1:10" ht="15">
      <c r="A192" s="4">
        <v>1.89</v>
      </c>
      <c r="B192" s="5">
        <v>0.02</v>
      </c>
      <c r="C192" s="5">
        <v>0.0114</v>
      </c>
      <c r="D192" s="5">
        <f t="shared" si="21"/>
        <v>0.0314</v>
      </c>
      <c r="E192" s="5">
        <f t="shared" si="22"/>
        <v>0.05934599999999999</v>
      </c>
      <c r="F192" s="5">
        <f t="shared" si="23"/>
        <v>1.9493459999999998</v>
      </c>
      <c r="G192" s="5">
        <f t="shared" si="18"/>
        <v>1.9000000000000001</v>
      </c>
      <c r="H192" s="5">
        <f t="shared" si="20"/>
        <v>1.9000000000000001</v>
      </c>
      <c r="I192" s="6">
        <f t="shared" si="19"/>
        <v>0.010000000000000231</v>
      </c>
      <c r="J192" s="8"/>
    </row>
    <row r="193" spans="1:10" ht="15">
      <c r="A193" s="4">
        <v>1.9</v>
      </c>
      <c r="B193" s="5">
        <v>0.02</v>
      </c>
      <c r="C193" s="5">
        <v>0.0114</v>
      </c>
      <c r="D193" s="5">
        <f t="shared" si="21"/>
        <v>0.0314</v>
      </c>
      <c r="E193" s="5">
        <f t="shared" si="22"/>
        <v>0.05965999999999999</v>
      </c>
      <c r="F193" s="5">
        <f t="shared" si="23"/>
        <v>1.95966</v>
      </c>
      <c r="G193" s="5">
        <f t="shared" si="18"/>
        <v>1.9500000000000002</v>
      </c>
      <c r="H193" s="5">
        <f t="shared" si="20"/>
        <v>1.9500000000000002</v>
      </c>
      <c r="I193" s="6">
        <f t="shared" si="19"/>
        <v>0.050000000000000266</v>
      </c>
      <c r="J193" s="8"/>
    </row>
    <row r="194" spans="1:10" ht="15">
      <c r="A194" s="4">
        <v>1.91</v>
      </c>
      <c r="B194" s="5">
        <v>0.02</v>
      </c>
      <c r="C194" s="5">
        <v>0.0114</v>
      </c>
      <c r="D194" s="5">
        <f t="shared" si="21"/>
        <v>0.0314</v>
      </c>
      <c r="E194" s="5">
        <f t="shared" si="22"/>
        <v>0.05997399999999999</v>
      </c>
      <c r="F194" s="5">
        <f t="shared" si="23"/>
        <v>1.969974</v>
      </c>
      <c r="G194" s="5">
        <f aca="true" t="shared" si="24" ref="G194:G257">FLOOR(F194,0.05)</f>
        <v>1.9500000000000002</v>
      </c>
      <c r="H194" s="5">
        <f t="shared" si="20"/>
        <v>1.9500000000000002</v>
      </c>
      <c r="I194" s="6">
        <f aca="true" t="shared" si="25" ref="I194:I257">H194-A194</f>
        <v>0.04000000000000026</v>
      </c>
      <c r="J194" s="8"/>
    </row>
    <row r="195" spans="1:10" ht="15">
      <c r="A195" s="4">
        <v>1.92</v>
      </c>
      <c r="B195" s="5">
        <v>0.02</v>
      </c>
      <c r="C195" s="5">
        <v>0.0114</v>
      </c>
      <c r="D195" s="5">
        <f t="shared" si="21"/>
        <v>0.0314</v>
      </c>
      <c r="E195" s="5">
        <f t="shared" si="22"/>
        <v>0.060287999999999994</v>
      </c>
      <c r="F195" s="5">
        <f t="shared" si="23"/>
        <v>1.9802879999999998</v>
      </c>
      <c r="G195" s="5">
        <f t="shared" si="24"/>
        <v>1.9500000000000002</v>
      </c>
      <c r="H195" s="5">
        <f t="shared" si="20"/>
        <v>1.9500000000000002</v>
      </c>
      <c r="I195" s="6">
        <f t="shared" si="25"/>
        <v>0.03000000000000025</v>
      </c>
      <c r="J195" s="8"/>
    </row>
    <row r="196" spans="1:10" ht="15">
      <c r="A196" s="4">
        <v>1.93</v>
      </c>
      <c r="B196" s="5">
        <v>0.02</v>
      </c>
      <c r="C196" s="5">
        <v>0.0114</v>
      </c>
      <c r="D196" s="5">
        <f t="shared" si="21"/>
        <v>0.0314</v>
      </c>
      <c r="E196" s="5">
        <f t="shared" si="22"/>
        <v>0.060601999999999996</v>
      </c>
      <c r="F196" s="5">
        <f t="shared" si="23"/>
        <v>1.990602</v>
      </c>
      <c r="G196" s="5">
        <f t="shared" si="24"/>
        <v>1.9500000000000002</v>
      </c>
      <c r="H196" s="5">
        <f aca="true" t="shared" si="26" ref="H196:H259">IF((FLOOR(G196,0.05))&lt;A196,A196,FLOOR(G196,0.05))</f>
        <v>1.9500000000000002</v>
      </c>
      <c r="I196" s="6">
        <f t="shared" si="25"/>
        <v>0.02000000000000024</v>
      </c>
      <c r="J196" s="8"/>
    </row>
    <row r="197" spans="1:10" ht="15">
      <c r="A197" s="4">
        <v>1.94</v>
      </c>
      <c r="B197" s="5">
        <v>0.02</v>
      </c>
      <c r="C197" s="5">
        <v>0.0114</v>
      </c>
      <c r="D197" s="5">
        <f t="shared" si="21"/>
        <v>0.0314</v>
      </c>
      <c r="E197" s="5">
        <f t="shared" si="22"/>
        <v>0.06091599999999999</v>
      </c>
      <c r="F197" s="5">
        <f t="shared" si="23"/>
        <v>2.000916</v>
      </c>
      <c r="G197" s="5">
        <f t="shared" si="24"/>
        <v>2</v>
      </c>
      <c r="H197" s="5">
        <f t="shared" si="26"/>
        <v>2</v>
      </c>
      <c r="I197" s="6">
        <f t="shared" si="25"/>
        <v>0.06000000000000005</v>
      </c>
      <c r="J197" s="8"/>
    </row>
    <row r="198" spans="1:10" ht="15">
      <c r="A198" s="4">
        <v>1.95</v>
      </c>
      <c r="B198" s="5">
        <v>0.02</v>
      </c>
      <c r="C198" s="5">
        <v>0.0114</v>
      </c>
      <c r="D198" s="5">
        <f t="shared" si="21"/>
        <v>0.0314</v>
      </c>
      <c r="E198" s="5">
        <f t="shared" si="22"/>
        <v>0.06122999999999999</v>
      </c>
      <c r="F198" s="5">
        <f t="shared" si="23"/>
        <v>2.01123</v>
      </c>
      <c r="G198" s="5">
        <f t="shared" si="24"/>
        <v>2</v>
      </c>
      <c r="H198" s="5">
        <f t="shared" si="26"/>
        <v>2</v>
      </c>
      <c r="I198" s="6">
        <f t="shared" si="25"/>
        <v>0.050000000000000044</v>
      </c>
      <c r="J198" s="8"/>
    </row>
    <row r="199" spans="1:10" ht="15">
      <c r="A199" s="4">
        <v>1.96</v>
      </c>
      <c r="B199" s="5">
        <v>0.02</v>
      </c>
      <c r="C199" s="5">
        <v>0.0114</v>
      </c>
      <c r="D199" s="5">
        <f t="shared" si="21"/>
        <v>0.0314</v>
      </c>
      <c r="E199" s="5">
        <f t="shared" si="22"/>
        <v>0.061543999999999995</v>
      </c>
      <c r="F199" s="5">
        <f t="shared" si="23"/>
        <v>2.021544</v>
      </c>
      <c r="G199" s="5">
        <f t="shared" si="24"/>
        <v>2</v>
      </c>
      <c r="H199" s="5">
        <f t="shared" si="26"/>
        <v>2</v>
      </c>
      <c r="I199" s="6">
        <f t="shared" si="25"/>
        <v>0.040000000000000036</v>
      </c>
      <c r="J199" s="8"/>
    </row>
    <row r="200" spans="1:10" ht="15">
      <c r="A200" s="4">
        <v>1.97</v>
      </c>
      <c r="B200" s="5">
        <v>0.02</v>
      </c>
      <c r="C200" s="5">
        <v>0.0114</v>
      </c>
      <c r="D200" s="5">
        <f t="shared" si="21"/>
        <v>0.0314</v>
      </c>
      <c r="E200" s="5">
        <f t="shared" si="22"/>
        <v>0.061857999999999996</v>
      </c>
      <c r="F200" s="5">
        <f t="shared" si="23"/>
        <v>2.031858</v>
      </c>
      <c r="G200" s="5">
        <f t="shared" si="24"/>
        <v>2</v>
      </c>
      <c r="H200" s="5">
        <f t="shared" si="26"/>
        <v>2</v>
      </c>
      <c r="I200" s="6">
        <f t="shared" si="25"/>
        <v>0.030000000000000027</v>
      </c>
      <c r="J200" s="8"/>
    </row>
    <row r="201" spans="1:10" ht="15">
      <c r="A201" s="4">
        <v>1.98</v>
      </c>
      <c r="B201" s="5">
        <v>0.02</v>
      </c>
      <c r="C201" s="5">
        <v>0.0114</v>
      </c>
      <c r="D201" s="5">
        <f t="shared" si="21"/>
        <v>0.0314</v>
      </c>
      <c r="E201" s="5">
        <f t="shared" si="22"/>
        <v>0.06217199999999999</v>
      </c>
      <c r="F201" s="5">
        <f t="shared" si="23"/>
        <v>2.042172</v>
      </c>
      <c r="G201" s="5">
        <f t="shared" si="24"/>
        <v>2</v>
      </c>
      <c r="H201" s="5">
        <f t="shared" si="26"/>
        <v>2</v>
      </c>
      <c r="I201" s="6">
        <f t="shared" si="25"/>
        <v>0.020000000000000018</v>
      </c>
      <c r="J201" s="8"/>
    </row>
    <row r="202" spans="1:10" ht="15">
      <c r="A202" s="4">
        <v>1.99</v>
      </c>
      <c r="B202" s="5">
        <v>0.02</v>
      </c>
      <c r="C202" s="5">
        <v>0.0114</v>
      </c>
      <c r="D202" s="5">
        <f t="shared" si="21"/>
        <v>0.0314</v>
      </c>
      <c r="E202" s="5">
        <f t="shared" si="22"/>
        <v>0.06248599999999999</v>
      </c>
      <c r="F202" s="5">
        <f t="shared" si="23"/>
        <v>2.052486</v>
      </c>
      <c r="G202" s="5">
        <f t="shared" si="24"/>
        <v>2.0500000000000003</v>
      </c>
      <c r="H202" s="5">
        <f t="shared" si="26"/>
        <v>2.0500000000000003</v>
      </c>
      <c r="I202" s="6">
        <f t="shared" si="25"/>
        <v>0.060000000000000275</v>
      </c>
      <c r="J202" s="8"/>
    </row>
    <row r="203" spans="1:10" ht="15">
      <c r="A203" s="4">
        <v>2</v>
      </c>
      <c r="B203" s="5">
        <v>0.02</v>
      </c>
      <c r="C203" s="5">
        <v>0.0114</v>
      </c>
      <c r="D203" s="5">
        <f t="shared" si="21"/>
        <v>0.0314</v>
      </c>
      <c r="E203" s="5">
        <f t="shared" si="22"/>
        <v>0.0628</v>
      </c>
      <c r="F203" s="5">
        <f t="shared" si="23"/>
        <v>2.0628</v>
      </c>
      <c r="G203" s="5">
        <f t="shared" si="24"/>
        <v>2.0500000000000003</v>
      </c>
      <c r="H203" s="5">
        <f t="shared" si="26"/>
        <v>2.0500000000000003</v>
      </c>
      <c r="I203" s="6">
        <f t="shared" si="25"/>
        <v>0.050000000000000266</v>
      </c>
      <c r="J203" s="8"/>
    </row>
    <row r="204" spans="1:10" ht="15">
      <c r="A204" s="4">
        <v>2.01</v>
      </c>
      <c r="B204" s="5">
        <v>0.02</v>
      </c>
      <c r="C204" s="5">
        <v>0.0114</v>
      </c>
      <c r="D204" s="5">
        <f t="shared" si="21"/>
        <v>0.0314</v>
      </c>
      <c r="E204" s="5">
        <f t="shared" si="22"/>
        <v>0.06311399999999999</v>
      </c>
      <c r="F204" s="5">
        <f t="shared" si="23"/>
        <v>2.073114</v>
      </c>
      <c r="G204" s="5">
        <f t="shared" si="24"/>
        <v>2.0500000000000003</v>
      </c>
      <c r="H204" s="5">
        <f t="shared" si="26"/>
        <v>2.0500000000000003</v>
      </c>
      <c r="I204" s="6">
        <f t="shared" si="25"/>
        <v>0.04000000000000048</v>
      </c>
      <c r="J204" s="8"/>
    </row>
    <row r="205" spans="1:10" ht="15">
      <c r="A205" s="4">
        <v>2.02</v>
      </c>
      <c r="B205" s="5">
        <v>0.02</v>
      </c>
      <c r="C205" s="5">
        <v>0.0114</v>
      </c>
      <c r="D205" s="5">
        <f t="shared" si="21"/>
        <v>0.0314</v>
      </c>
      <c r="E205" s="5">
        <f t="shared" si="22"/>
        <v>0.063428</v>
      </c>
      <c r="F205" s="5">
        <f t="shared" si="23"/>
        <v>2.083428</v>
      </c>
      <c r="G205" s="5">
        <f t="shared" si="24"/>
        <v>2.0500000000000003</v>
      </c>
      <c r="H205" s="5">
        <f t="shared" si="26"/>
        <v>2.0500000000000003</v>
      </c>
      <c r="I205" s="6">
        <f t="shared" si="25"/>
        <v>0.03000000000000025</v>
      </c>
      <c r="J205" s="8"/>
    </row>
    <row r="206" spans="1:10" ht="15">
      <c r="A206" s="4">
        <v>2.03</v>
      </c>
      <c r="B206" s="5">
        <v>0.02</v>
      </c>
      <c r="C206" s="5">
        <v>0.0114</v>
      </c>
      <c r="D206" s="5">
        <f t="shared" si="21"/>
        <v>0.0314</v>
      </c>
      <c r="E206" s="5">
        <f t="shared" si="22"/>
        <v>0.063742</v>
      </c>
      <c r="F206" s="5">
        <f t="shared" si="23"/>
        <v>2.0937419999999998</v>
      </c>
      <c r="G206" s="5">
        <f t="shared" si="24"/>
        <v>2.0500000000000003</v>
      </c>
      <c r="H206" s="5">
        <f t="shared" si="26"/>
        <v>2.0500000000000003</v>
      </c>
      <c r="I206" s="6">
        <f t="shared" si="25"/>
        <v>0.020000000000000462</v>
      </c>
      <c r="J206" s="8"/>
    </row>
    <row r="207" spans="1:10" ht="15">
      <c r="A207" s="4">
        <v>2.04</v>
      </c>
      <c r="B207" s="5">
        <v>0.02</v>
      </c>
      <c r="C207" s="5">
        <v>0.0114</v>
      </c>
      <c r="D207" s="5">
        <f t="shared" si="21"/>
        <v>0.0314</v>
      </c>
      <c r="E207" s="5">
        <f t="shared" si="22"/>
        <v>0.064056</v>
      </c>
      <c r="F207" s="5">
        <f t="shared" si="23"/>
        <v>2.104056</v>
      </c>
      <c r="G207" s="5">
        <f t="shared" si="24"/>
        <v>2.1</v>
      </c>
      <c r="H207" s="5">
        <f t="shared" si="26"/>
        <v>2.1</v>
      </c>
      <c r="I207" s="6">
        <f t="shared" si="25"/>
        <v>0.06000000000000005</v>
      </c>
      <c r="J207" s="8"/>
    </row>
    <row r="208" spans="1:10" ht="15">
      <c r="A208" s="4">
        <v>2.05</v>
      </c>
      <c r="B208" s="5">
        <v>0.02</v>
      </c>
      <c r="C208" s="5">
        <v>0.0114</v>
      </c>
      <c r="D208" s="5">
        <f t="shared" si="21"/>
        <v>0.0314</v>
      </c>
      <c r="E208" s="5">
        <f t="shared" si="22"/>
        <v>0.06436999999999998</v>
      </c>
      <c r="F208" s="5">
        <f t="shared" si="23"/>
        <v>2.1143699999999996</v>
      </c>
      <c r="G208" s="5">
        <f t="shared" si="24"/>
        <v>2.1</v>
      </c>
      <c r="H208" s="5">
        <f t="shared" si="26"/>
        <v>2.1</v>
      </c>
      <c r="I208" s="6">
        <f t="shared" si="25"/>
        <v>0.050000000000000266</v>
      </c>
      <c r="J208" s="8"/>
    </row>
    <row r="209" spans="1:10" ht="15">
      <c r="A209" s="4">
        <v>2.06</v>
      </c>
      <c r="B209" s="5">
        <v>0.02</v>
      </c>
      <c r="C209" s="5">
        <v>0.0114</v>
      </c>
      <c r="D209" s="5">
        <f t="shared" si="21"/>
        <v>0.0314</v>
      </c>
      <c r="E209" s="5">
        <f t="shared" si="22"/>
        <v>0.06468399999999999</v>
      </c>
      <c r="F209" s="5">
        <f t="shared" si="23"/>
        <v>2.1246840000000002</v>
      </c>
      <c r="G209" s="5">
        <f t="shared" si="24"/>
        <v>2.1</v>
      </c>
      <c r="H209" s="5">
        <f t="shared" si="26"/>
        <v>2.1</v>
      </c>
      <c r="I209" s="6">
        <f t="shared" si="25"/>
        <v>0.040000000000000036</v>
      </c>
      <c r="J209" s="8"/>
    </row>
    <row r="210" spans="1:10" ht="15">
      <c r="A210" s="4">
        <v>2.07</v>
      </c>
      <c r="B210" s="5">
        <v>0.02</v>
      </c>
      <c r="C210" s="5">
        <v>0.0114</v>
      </c>
      <c r="D210" s="5">
        <f t="shared" si="21"/>
        <v>0.0314</v>
      </c>
      <c r="E210" s="5">
        <f t="shared" si="22"/>
        <v>0.06499799999999999</v>
      </c>
      <c r="F210" s="5">
        <f t="shared" si="23"/>
        <v>2.134998</v>
      </c>
      <c r="G210" s="5">
        <f t="shared" si="24"/>
        <v>2.1</v>
      </c>
      <c r="H210" s="5">
        <f t="shared" si="26"/>
        <v>2.1</v>
      </c>
      <c r="I210" s="6">
        <f t="shared" si="25"/>
        <v>0.03000000000000025</v>
      </c>
      <c r="J210" s="8"/>
    </row>
    <row r="211" spans="1:10" ht="15">
      <c r="A211" s="4">
        <v>2.08</v>
      </c>
      <c r="B211" s="5">
        <v>0.02</v>
      </c>
      <c r="C211" s="5">
        <v>0.0114</v>
      </c>
      <c r="D211" s="5">
        <f t="shared" si="21"/>
        <v>0.0314</v>
      </c>
      <c r="E211" s="5">
        <f t="shared" si="22"/>
        <v>0.065312</v>
      </c>
      <c r="F211" s="5">
        <f t="shared" si="23"/>
        <v>2.145312</v>
      </c>
      <c r="G211" s="5">
        <f t="shared" si="24"/>
        <v>2.1</v>
      </c>
      <c r="H211" s="5">
        <f t="shared" si="26"/>
        <v>2.1</v>
      </c>
      <c r="I211" s="6">
        <f t="shared" si="25"/>
        <v>0.020000000000000018</v>
      </c>
      <c r="J211" s="8"/>
    </row>
    <row r="212" spans="1:10" ht="15">
      <c r="A212" s="4">
        <v>2.09</v>
      </c>
      <c r="B212" s="5">
        <v>0.02</v>
      </c>
      <c r="C212" s="5">
        <v>0.0114</v>
      </c>
      <c r="D212" s="5">
        <f t="shared" si="21"/>
        <v>0.0314</v>
      </c>
      <c r="E212" s="5">
        <f t="shared" si="22"/>
        <v>0.06562599999999999</v>
      </c>
      <c r="F212" s="5">
        <f t="shared" si="23"/>
        <v>2.155626</v>
      </c>
      <c r="G212" s="5">
        <f t="shared" si="24"/>
        <v>2.15</v>
      </c>
      <c r="H212" s="5">
        <f t="shared" si="26"/>
        <v>2.15</v>
      </c>
      <c r="I212" s="6">
        <f t="shared" si="25"/>
        <v>0.06000000000000005</v>
      </c>
      <c r="J212" s="8"/>
    </row>
    <row r="213" spans="1:10" ht="15">
      <c r="A213" s="4">
        <v>2.1</v>
      </c>
      <c r="B213" s="5">
        <v>0.02</v>
      </c>
      <c r="C213" s="5">
        <v>0.0114</v>
      </c>
      <c r="D213" s="5">
        <f t="shared" si="21"/>
        <v>0.0314</v>
      </c>
      <c r="E213" s="5">
        <f t="shared" si="22"/>
        <v>0.06594</v>
      </c>
      <c r="F213" s="5">
        <f t="shared" si="23"/>
        <v>2.16594</v>
      </c>
      <c r="G213" s="5">
        <f t="shared" si="24"/>
        <v>2.15</v>
      </c>
      <c r="H213" s="5">
        <f t="shared" si="26"/>
        <v>2.15</v>
      </c>
      <c r="I213" s="6">
        <f t="shared" si="25"/>
        <v>0.04999999999999982</v>
      </c>
      <c r="J213" s="8"/>
    </row>
    <row r="214" spans="1:10" ht="15">
      <c r="A214" s="4">
        <v>2.11</v>
      </c>
      <c r="B214" s="5">
        <v>0.02</v>
      </c>
      <c r="C214" s="5">
        <v>0.0114</v>
      </c>
      <c r="D214" s="5">
        <f t="shared" si="21"/>
        <v>0.0314</v>
      </c>
      <c r="E214" s="5">
        <f t="shared" si="22"/>
        <v>0.066254</v>
      </c>
      <c r="F214" s="5">
        <f t="shared" si="23"/>
        <v>2.1762539999999997</v>
      </c>
      <c r="G214" s="5">
        <f t="shared" si="24"/>
        <v>2.15</v>
      </c>
      <c r="H214" s="5">
        <f t="shared" si="26"/>
        <v>2.15</v>
      </c>
      <c r="I214" s="6">
        <f t="shared" si="25"/>
        <v>0.040000000000000036</v>
      </c>
      <c r="J214" s="8"/>
    </row>
    <row r="215" spans="1:10" ht="15">
      <c r="A215" s="4">
        <v>2.12</v>
      </c>
      <c r="B215" s="5">
        <v>0.02</v>
      </c>
      <c r="C215" s="5">
        <v>0.0114</v>
      </c>
      <c r="D215" s="5">
        <f t="shared" si="21"/>
        <v>0.0314</v>
      </c>
      <c r="E215" s="5">
        <f t="shared" si="22"/>
        <v>0.066568</v>
      </c>
      <c r="F215" s="5">
        <f t="shared" si="23"/>
        <v>2.1865680000000003</v>
      </c>
      <c r="G215" s="5">
        <f t="shared" si="24"/>
        <v>2.15</v>
      </c>
      <c r="H215" s="5">
        <f t="shared" si="26"/>
        <v>2.15</v>
      </c>
      <c r="I215" s="6">
        <f t="shared" si="25"/>
        <v>0.029999999999999805</v>
      </c>
      <c r="J215" s="8"/>
    </row>
    <row r="216" spans="1:10" ht="15">
      <c r="A216" s="4">
        <v>2.13</v>
      </c>
      <c r="B216" s="5">
        <v>0.02</v>
      </c>
      <c r="C216" s="5">
        <v>0.0114</v>
      </c>
      <c r="D216" s="5">
        <f t="shared" si="21"/>
        <v>0.0314</v>
      </c>
      <c r="E216" s="5">
        <f t="shared" si="22"/>
        <v>0.066882</v>
      </c>
      <c r="F216" s="5">
        <f t="shared" si="23"/>
        <v>2.196882</v>
      </c>
      <c r="G216" s="5">
        <f t="shared" si="24"/>
        <v>2.15</v>
      </c>
      <c r="H216" s="5">
        <f t="shared" si="26"/>
        <v>2.15</v>
      </c>
      <c r="I216" s="6">
        <f t="shared" si="25"/>
        <v>0.020000000000000018</v>
      </c>
      <c r="J216" s="8"/>
    </row>
    <row r="217" spans="1:10" ht="15">
      <c r="A217" s="4">
        <v>2.14</v>
      </c>
      <c r="B217" s="5">
        <v>0.02</v>
      </c>
      <c r="C217" s="5">
        <v>0.0114</v>
      </c>
      <c r="D217" s="5">
        <f t="shared" si="21"/>
        <v>0.0314</v>
      </c>
      <c r="E217" s="5">
        <f t="shared" si="22"/>
        <v>0.06719599999999999</v>
      </c>
      <c r="F217" s="5">
        <f t="shared" si="23"/>
        <v>2.207196</v>
      </c>
      <c r="G217" s="5">
        <f t="shared" si="24"/>
        <v>2.2</v>
      </c>
      <c r="H217" s="5">
        <f t="shared" si="26"/>
        <v>2.2</v>
      </c>
      <c r="I217" s="6">
        <f t="shared" si="25"/>
        <v>0.06000000000000005</v>
      </c>
      <c r="J217" s="8"/>
    </row>
    <row r="218" spans="1:10" ht="15">
      <c r="A218" s="4">
        <v>2.15</v>
      </c>
      <c r="B218" s="5">
        <v>0.02</v>
      </c>
      <c r="C218" s="5">
        <v>0.0114</v>
      </c>
      <c r="D218" s="5">
        <f t="shared" si="21"/>
        <v>0.0314</v>
      </c>
      <c r="E218" s="5">
        <f t="shared" si="22"/>
        <v>0.06750999999999999</v>
      </c>
      <c r="F218" s="5">
        <f t="shared" si="23"/>
        <v>2.21751</v>
      </c>
      <c r="G218" s="5">
        <f t="shared" si="24"/>
        <v>2.2</v>
      </c>
      <c r="H218" s="5">
        <f t="shared" si="26"/>
        <v>2.2</v>
      </c>
      <c r="I218" s="6">
        <f t="shared" si="25"/>
        <v>0.050000000000000266</v>
      </c>
      <c r="J218" s="8"/>
    </row>
    <row r="219" spans="1:10" ht="15">
      <c r="A219" s="4">
        <v>2.16</v>
      </c>
      <c r="B219" s="5">
        <v>0.02</v>
      </c>
      <c r="C219" s="5">
        <v>0.0114</v>
      </c>
      <c r="D219" s="5">
        <f t="shared" si="21"/>
        <v>0.0314</v>
      </c>
      <c r="E219" s="5">
        <f t="shared" si="22"/>
        <v>0.067824</v>
      </c>
      <c r="F219" s="5">
        <f t="shared" si="23"/>
        <v>2.227824</v>
      </c>
      <c r="G219" s="5">
        <f t="shared" si="24"/>
        <v>2.2</v>
      </c>
      <c r="H219" s="5">
        <f t="shared" si="26"/>
        <v>2.2</v>
      </c>
      <c r="I219" s="6">
        <f t="shared" si="25"/>
        <v>0.040000000000000036</v>
      </c>
      <c r="J219" s="8"/>
    </row>
    <row r="220" spans="1:10" ht="15">
      <c r="A220" s="4">
        <v>2.17</v>
      </c>
      <c r="B220" s="5">
        <v>0.02</v>
      </c>
      <c r="C220" s="5">
        <v>0.0114</v>
      </c>
      <c r="D220" s="5">
        <f t="shared" si="21"/>
        <v>0.0314</v>
      </c>
      <c r="E220" s="5">
        <f t="shared" si="22"/>
        <v>0.06813799999999999</v>
      </c>
      <c r="F220" s="5">
        <f t="shared" si="23"/>
        <v>2.2381379999999997</v>
      </c>
      <c r="G220" s="5">
        <f t="shared" si="24"/>
        <v>2.2</v>
      </c>
      <c r="H220" s="5">
        <f t="shared" si="26"/>
        <v>2.2</v>
      </c>
      <c r="I220" s="6">
        <f t="shared" si="25"/>
        <v>0.03000000000000025</v>
      </c>
      <c r="J220" s="8"/>
    </row>
    <row r="221" spans="1:10" ht="15">
      <c r="A221" s="4">
        <v>2.18</v>
      </c>
      <c r="B221" s="5">
        <v>0.02</v>
      </c>
      <c r="C221" s="5">
        <v>0.0114</v>
      </c>
      <c r="D221" s="5">
        <f t="shared" si="21"/>
        <v>0.0314</v>
      </c>
      <c r="E221" s="5">
        <f t="shared" si="22"/>
        <v>0.068452</v>
      </c>
      <c r="F221" s="5">
        <f t="shared" si="23"/>
        <v>2.2484520000000003</v>
      </c>
      <c r="G221" s="5">
        <f t="shared" si="24"/>
        <v>2.2</v>
      </c>
      <c r="H221" s="5">
        <f t="shared" si="26"/>
        <v>2.2</v>
      </c>
      <c r="I221" s="6">
        <f t="shared" si="25"/>
        <v>0.020000000000000018</v>
      </c>
      <c r="J221" s="8"/>
    </row>
    <row r="222" spans="1:10" ht="15">
      <c r="A222" s="4">
        <v>2.19</v>
      </c>
      <c r="B222" s="5">
        <v>0.02</v>
      </c>
      <c r="C222" s="5">
        <v>0.0114</v>
      </c>
      <c r="D222" s="5">
        <f t="shared" si="21"/>
        <v>0.0314</v>
      </c>
      <c r="E222" s="5">
        <f t="shared" si="22"/>
        <v>0.068766</v>
      </c>
      <c r="F222" s="5">
        <f t="shared" si="23"/>
        <v>2.258766</v>
      </c>
      <c r="G222" s="5">
        <f t="shared" si="24"/>
        <v>2.25</v>
      </c>
      <c r="H222" s="5">
        <f t="shared" si="26"/>
        <v>2.25</v>
      </c>
      <c r="I222" s="6">
        <f t="shared" si="25"/>
        <v>0.06000000000000005</v>
      </c>
      <c r="J222" s="8"/>
    </row>
    <row r="223" spans="1:10" ht="15">
      <c r="A223" s="4">
        <v>2.2</v>
      </c>
      <c r="B223" s="5">
        <v>0.02</v>
      </c>
      <c r="C223" s="5">
        <v>0.0114</v>
      </c>
      <c r="D223" s="5">
        <f t="shared" si="21"/>
        <v>0.0314</v>
      </c>
      <c r="E223" s="5">
        <f t="shared" si="22"/>
        <v>0.06908</v>
      </c>
      <c r="F223" s="5">
        <f t="shared" si="23"/>
        <v>2.26908</v>
      </c>
      <c r="G223" s="5">
        <f t="shared" si="24"/>
        <v>2.25</v>
      </c>
      <c r="H223" s="5">
        <f t="shared" si="26"/>
        <v>2.25</v>
      </c>
      <c r="I223" s="6">
        <f t="shared" si="25"/>
        <v>0.04999999999999982</v>
      </c>
      <c r="J223" s="8"/>
    </row>
    <row r="224" spans="1:10" ht="15">
      <c r="A224" s="4">
        <v>2.21</v>
      </c>
      <c r="B224" s="5">
        <v>0.02</v>
      </c>
      <c r="C224" s="5">
        <v>0.0114</v>
      </c>
      <c r="D224" s="5">
        <f t="shared" si="21"/>
        <v>0.0314</v>
      </c>
      <c r="E224" s="5">
        <f t="shared" si="22"/>
        <v>0.069394</v>
      </c>
      <c r="F224" s="5">
        <f t="shared" si="23"/>
        <v>2.279394</v>
      </c>
      <c r="G224" s="5">
        <f t="shared" si="24"/>
        <v>2.25</v>
      </c>
      <c r="H224" s="5">
        <f t="shared" si="26"/>
        <v>2.25</v>
      </c>
      <c r="I224" s="6">
        <f t="shared" si="25"/>
        <v>0.040000000000000036</v>
      </c>
      <c r="J224" s="8"/>
    </row>
    <row r="225" spans="1:10" ht="15">
      <c r="A225" s="4">
        <v>2.22</v>
      </c>
      <c r="B225" s="5">
        <v>0.02</v>
      </c>
      <c r="C225" s="5">
        <v>0.0114</v>
      </c>
      <c r="D225" s="5">
        <f t="shared" si="21"/>
        <v>0.0314</v>
      </c>
      <c r="E225" s="5">
        <f t="shared" si="22"/>
        <v>0.069708</v>
      </c>
      <c r="F225" s="5">
        <f t="shared" si="23"/>
        <v>2.289708</v>
      </c>
      <c r="G225" s="5">
        <f t="shared" si="24"/>
        <v>2.25</v>
      </c>
      <c r="H225" s="5">
        <f t="shared" si="26"/>
        <v>2.25</v>
      </c>
      <c r="I225" s="6">
        <f t="shared" si="25"/>
        <v>0.029999999999999805</v>
      </c>
      <c r="J225" s="8"/>
    </row>
    <row r="226" spans="1:10" ht="15">
      <c r="A226" s="4">
        <v>2.23</v>
      </c>
      <c r="B226" s="5">
        <v>0.02</v>
      </c>
      <c r="C226" s="5">
        <v>0.0114</v>
      </c>
      <c r="D226" s="5">
        <f t="shared" si="21"/>
        <v>0.0314</v>
      </c>
      <c r="E226" s="5">
        <f t="shared" si="22"/>
        <v>0.07002199999999999</v>
      </c>
      <c r="F226" s="5">
        <f t="shared" si="23"/>
        <v>2.300022</v>
      </c>
      <c r="G226" s="5">
        <f t="shared" si="24"/>
        <v>2.3000000000000003</v>
      </c>
      <c r="H226" s="5">
        <f t="shared" si="26"/>
        <v>2.3000000000000003</v>
      </c>
      <c r="I226" s="6">
        <f t="shared" si="25"/>
        <v>0.07000000000000028</v>
      </c>
      <c r="J226" s="8"/>
    </row>
    <row r="227" spans="1:10" ht="15">
      <c r="A227" s="4">
        <v>2.24</v>
      </c>
      <c r="B227" s="5">
        <v>0.02</v>
      </c>
      <c r="C227" s="5">
        <v>0.0114</v>
      </c>
      <c r="D227" s="5">
        <f t="shared" si="21"/>
        <v>0.0314</v>
      </c>
      <c r="E227" s="5">
        <f t="shared" si="22"/>
        <v>0.070336</v>
      </c>
      <c r="F227" s="5">
        <f t="shared" si="23"/>
        <v>2.3103360000000004</v>
      </c>
      <c r="G227" s="5">
        <f t="shared" si="24"/>
        <v>2.3000000000000003</v>
      </c>
      <c r="H227" s="5">
        <f t="shared" si="26"/>
        <v>2.3000000000000003</v>
      </c>
      <c r="I227" s="6">
        <f t="shared" si="25"/>
        <v>0.06000000000000005</v>
      </c>
      <c r="J227" s="8"/>
    </row>
    <row r="228" spans="1:10" ht="15">
      <c r="A228" s="4">
        <v>2.25</v>
      </c>
      <c r="B228" s="5">
        <v>0.02</v>
      </c>
      <c r="C228" s="5">
        <v>0.0114</v>
      </c>
      <c r="D228" s="5">
        <f t="shared" si="21"/>
        <v>0.0314</v>
      </c>
      <c r="E228" s="5">
        <f t="shared" si="22"/>
        <v>0.07064999999999999</v>
      </c>
      <c r="F228" s="5">
        <f t="shared" si="23"/>
        <v>2.32065</v>
      </c>
      <c r="G228" s="5">
        <f t="shared" si="24"/>
        <v>2.3000000000000003</v>
      </c>
      <c r="H228" s="5">
        <f t="shared" si="26"/>
        <v>2.3000000000000003</v>
      </c>
      <c r="I228" s="6">
        <f t="shared" si="25"/>
        <v>0.050000000000000266</v>
      </c>
      <c r="J228" s="8"/>
    </row>
    <row r="229" spans="1:10" ht="15">
      <c r="A229" s="4">
        <v>2.26</v>
      </c>
      <c r="B229" s="5">
        <v>0.02</v>
      </c>
      <c r="C229" s="5">
        <v>0.0114</v>
      </c>
      <c r="D229" s="5">
        <f t="shared" si="21"/>
        <v>0.0314</v>
      </c>
      <c r="E229" s="5">
        <f t="shared" si="22"/>
        <v>0.07096399999999999</v>
      </c>
      <c r="F229" s="5">
        <f t="shared" si="23"/>
        <v>2.330964</v>
      </c>
      <c r="G229" s="5">
        <f t="shared" si="24"/>
        <v>2.3000000000000003</v>
      </c>
      <c r="H229" s="5">
        <f t="shared" si="26"/>
        <v>2.3000000000000003</v>
      </c>
      <c r="I229" s="6">
        <f t="shared" si="25"/>
        <v>0.04000000000000048</v>
      </c>
      <c r="J229" s="8"/>
    </row>
    <row r="230" spans="1:10" ht="15">
      <c r="A230" s="4">
        <v>2.27</v>
      </c>
      <c r="B230" s="5">
        <v>0.02</v>
      </c>
      <c r="C230" s="5">
        <v>0.0114</v>
      </c>
      <c r="D230" s="5">
        <f t="shared" si="21"/>
        <v>0.0314</v>
      </c>
      <c r="E230" s="5">
        <f t="shared" si="22"/>
        <v>0.071278</v>
      </c>
      <c r="F230" s="5">
        <f t="shared" si="23"/>
        <v>2.341278</v>
      </c>
      <c r="G230" s="5">
        <f t="shared" si="24"/>
        <v>2.3000000000000003</v>
      </c>
      <c r="H230" s="5">
        <f t="shared" si="26"/>
        <v>2.3000000000000003</v>
      </c>
      <c r="I230" s="6">
        <f t="shared" si="25"/>
        <v>0.03000000000000025</v>
      </c>
      <c r="J230" s="8"/>
    </row>
    <row r="231" spans="1:10" ht="15">
      <c r="A231" s="4">
        <v>2.28</v>
      </c>
      <c r="B231" s="5">
        <v>0.02</v>
      </c>
      <c r="C231" s="5">
        <v>0.0114</v>
      </c>
      <c r="D231" s="5">
        <f t="shared" si="21"/>
        <v>0.0314</v>
      </c>
      <c r="E231" s="5">
        <f t="shared" si="22"/>
        <v>0.07159199999999999</v>
      </c>
      <c r="F231" s="5">
        <f t="shared" si="23"/>
        <v>2.3515919999999997</v>
      </c>
      <c r="G231" s="5">
        <f t="shared" si="24"/>
        <v>2.35</v>
      </c>
      <c r="H231" s="5">
        <f t="shared" si="26"/>
        <v>2.35</v>
      </c>
      <c r="I231" s="6">
        <f t="shared" si="25"/>
        <v>0.07000000000000028</v>
      </c>
      <c r="J231" s="8"/>
    </row>
    <row r="232" spans="1:10" ht="15">
      <c r="A232" s="4">
        <v>2.29</v>
      </c>
      <c r="B232" s="5">
        <v>0.02</v>
      </c>
      <c r="C232" s="5">
        <v>0.0114</v>
      </c>
      <c r="D232" s="5">
        <f t="shared" si="21"/>
        <v>0.0314</v>
      </c>
      <c r="E232" s="5">
        <f t="shared" si="22"/>
        <v>0.071906</v>
      </c>
      <c r="F232" s="5">
        <f t="shared" si="23"/>
        <v>2.361906</v>
      </c>
      <c r="G232" s="5">
        <f t="shared" si="24"/>
        <v>2.35</v>
      </c>
      <c r="H232" s="5">
        <f t="shared" si="26"/>
        <v>2.35</v>
      </c>
      <c r="I232" s="6">
        <f t="shared" si="25"/>
        <v>0.06000000000000005</v>
      </c>
      <c r="J232" s="8"/>
    </row>
    <row r="233" spans="1:10" ht="15">
      <c r="A233" s="4">
        <v>2.3</v>
      </c>
      <c r="B233" s="5">
        <v>0.02</v>
      </c>
      <c r="C233" s="5">
        <v>0.0114</v>
      </c>
      <c r="D233" s="5">
        <f t="shared" si="21"/>
        <v>0.0314</v>
      </c>
      <c r="E233" s="5">
        <f t="shared" si="22"/>
        <v>0.07221999999999999</v>
      </c>
      <c r="F233" s="5">
        <f t="shared" si="23"/>
        <v>2.37222</v>
      </c>
      <c r="G233" s="5">
        <f t="shared" si="24"/>
        <v>2.35</v>
      </c>
      <c r="H233" s="5">
        <f t="shared" si="26"/>
        <v>2.35</v>
      </c>
      <c r="I233" s="6">
        <f t="shared" si="25"/>
        <v>0.050000000000000266</v>
      </c>
      <c r="J233" s="8"/>
    </row>
    <row r="234" spans="1:10" ht="15">
      <c r="A234" s="4">
        <v>2.31</v>
      </c>
      <c r="B234" s="5">
        <v>0.02</v>
      </c>
      <c r="C234" s="5">
        <v>0.0114</v>
      </c>
      <c r="D234" s="5">
        <f t="shared" si="21"/>
        <v>0.0314</v>
      </c>
      <c r="E234" s="5">
        <f t="shared" si="22"/>
        <v>0.072534</v>
      </c>
      <c r="F234" s="5">
        <f t="shared" si="23"/>
        <v>2.382534</v>
      </c>
      <c r="G234" s="5">
        <f t="shared" si="24"/>
        <v>2.35</v>
      </c>
      <c r="H234" s="5">
        <f t="shared" si="26"/>
        <v>2.35</v>
      </c>
      <c r="I234" s="6">
        <f t="shared" si="25"/>
        <v>0.040000000000000036</v>
      </c>
      <c r="J234" s="8"/>
    </row>
    <row r="235" spans="1:10" ht="15">
      <c r="A235" s="4">
        <v>2.32</v>
      </c>
      <c r="B235" s="5">
        <v>0.02</v>
      </c>
      <c r="C235" s="5">
        <v>0.0114</v>
      </c>
      <c r="D235" s="5">
        <f t="shared" si="21"/>
        <v>0.0314</v>
      </c>
      <c r="E235" s="5">
        <f t="shared" si="22"/>
        <v>0.07284799999999998</v>
      </c>
      <c r="F235" s="5">
        <f t="shared" si="23"/>
        <v>2.392848</v>
      </c>
      <c r="G235" s="5">
        <f t="shared" si="24"/>
        <v>2.35</v>
      </c>
      <c r="H235" s="5">
        <f t="shared" si="26"/>
        <v>2.35</v>
      </c>
      <c r="I235" s="6">
        <f t="shared" si="25"/>
        <v>0.03000000000000025</v>
      </c>
      <c r="J235" s="8"/>
    </row>
    <row r="236" spans="1:10" ht="15">
      <c r="A236" s="4">
        <v>2.33</v>
      </c>
      <c r="B236" s="5">
        <v>0.02</v>
      </c>
      <c r="C236" s="5">
        <v>0.0114</v>
      </c>
      <c r="D236" s="5">
        <f t="shared" si="21"/>
        <v>0.0314</v>
      </c>
      <c r="E236" s="5">
        <f t="shared" si="22"/>
        <v>0.07316199999999999</v>
      </c>
      <c r="F236" s="5">
        <f t="shared" si="23"/>
        <v>2.403162</v>
      </c>
      <c r="G236" s="5">
        <f t="shared" si="24"/>
        <v>2.4000000000000004</v>
      </c>
      <c r="H236" s="5">
        <f t="shared" si="26"/>
        <v>2.4000000000000004</v>
      </c>
      <c r="I236" s="6">
        <f t="shared" si="25"/>
        <v>0.07000000000000028</v>
      </c>
      <c r="J236" s="8"/>
    </row>
    <row r="237" spans="1:10" ht="15">
      <c r="A237" s="4">
        <v>2.34</v>
      </c>
      <c r="B237" s="5">
        <v>0.02</v>
      </c>
      <c r="C237" s="5">
        <v>0.0114</v>
      </c>
      <c r="D237" s="5">
        <f t="shared" si="21"/>
        <v>0.0314</v>
      </c>
      <c r="E237" s="5">
        <f t="shared" si="22"/>
        <v>0.07347599999999999</v>
      </c>
      <c r="F237" s="5">
        <f t="shared" si="23"/>
        <v>2.4134759999999997</v>
      </c>
      <c r="G237" s="5">
        <f t="shared" si="24"/>
        <v>2.4000000000000004</v>
      </c>
      <c r="H237" s="5">
        <f t="shared" si="26"/>
        <v>2.4000000000000004</v>
      </c>
      <c r="I237" s="6">
        <f t="shared" si="25"/>
        <v>0.0600000000000005</v>
      </c>
      <c r="J237" s="8"/>
    </row>
    <row r="238" spans="1:10" ht="15">
      <c r="A238" s="4">
        <v>2.35</v>
      </c>
      <c r="B238" s="5">
        <v>0.02</v>
      </c>
      <c r="C238" s="5">
        <v>0.0114</v>
      </c>
      <c r="D238" s="5">
        <f t="shared" si="21"/>
        <v>0.0314</v>
      </c>
      <c r="E238" s="5">
        <f t="shared" si="22"/>
        <v>0.07379</v>
      </c>
      <c r="F238" s="5">
        <f t="shared" si="23"/>
        <v>2.42379</v>
      </c>
      <c r="G238" s="5">
        <f t="shared" si="24"/>
        <v>2.4000000000000004</v>
      </c>
      <c r="H238" s="5">
        <f t="shared" si="26"/>
        <v>2.4000000000000004</v>
      </c>
      <c r="I238" s="6">
        <f t="shared" si="25"/>
        <v>0.050000000000000266</v>
      </c>
      <c r="J238" s="8"/>
    </row>
    <row r="239" spans="1:10" ht="15">
      <c r="A239" s="4">
        <v>2.36</v>
      </c>
      <c r="B239" s="5">
        <v>0.02</v>
      </c>
      <c r="C239" s="5">
        <v>0.0114</v>
      </c>
      <c r="D239" s="5">
        <f t="shared" si="21"/>
        <v>0.0314</v>
      </c>
      <c r="E239" s="5">
        <f t="shared" si="22"/>
        <v>0.07410399999999999</v>
      </c>
      <c r="F239" s="5">
        <f t="shared" si="23"/>
        <v>2.434104</v>
      </c>
      <c r="G239" s="5">
        <f t="shared" si="24"/>
        <v>2.4000000000000004</v>
      </c>
      <c r="H239" s="5">
        <f t="shared" si="26"/>
        <v>2.4000000000000004</v>
      </c>
      <c r="I239" s="6">
        <f t="shared" si="25"/>
        <v>0.04000000000000048</v>
      </c>
      <c r="J239" s="8"/>
    </row>
    <row r="240" spans="1:10" ht="15">
      <c r="A240" s="4">
        <v>2.37</v>
      </c>
      <c r="B240" s="5">
        <v>0.02</v>
      </c>
      <c r="C240" s="5">
        <v>0.0114</v>
      </c>
      <c r="D240" s="5">
        <f t="shared" si="21"/>
        <v>0.0314</v>
      </c>
      <c r="E240" s="5">
        <f t="shared" si="22"/>
        <v>0.074418</v>
      </c>
      <c r="F240" s="5">
        <f t="shared" si="23"/>
        <v>2.444418</v>
      </c>
      <c r="G240" s="5">
        <f t="shared" si="24"/>
        <v>2.4000000000000004</v>
      </c>
      <c r="H240" s="5">
        <f t="shared" si="26"/>
        <v>2.4000000000000004</v>
      </c>
      <c r="I240" s="6">
        <f t="shared" si="25"/>
        <v>0.03000000000000025</v>
      </c>
      <c r="J240" s="8"/>
    </row>
    <row r="241" spans="1:10" ht="15">
      <c r="A241" s="4">
        <v>2.38</v>
      </c>
      <c r="B241" s="5">
        <v>0.02</v>
      </c>
      <c r="C241" s="5">
        <v>0.0114</v>
      </c>
      <c r="D241" s="5">
        <f t="shared" si="21"/>
        <v>0.0314</v>
      </c>
      <c r="E241" s="5">
        <f t="shared" si="22"/>
        <v>0.07473199999999999</v>
      </c>
      <c r="F241" s="5">
        <f t="shared" si="23"/>
        <v>2.454732</v>
      </c>
      <c r="G241" s="5">
        <f t="shared" si="24"/>
        <v>2.45</v>
      </c>
      <c r="H241" s="5">
        <f t="shared" si="26"/>
        <v>2.45</v>
      </c>
      <c r="I241" s="6">
        <f t="shared" si="25"/>
        <v>0.07000000000000028</v>
      </c>
      <c r="J241" s="8"/>
    </row>
    <row r="242" spans="1:10" ht="15">
      <c r="A242" s="4">
        <v>2.39</v>
      </c>
      <c r="B242" s="5">
        <v>0.02</v>
      </c>
      <c r="C242" s="5">
        <v>0.0114</v>
      </c>
      <c r="D242" s="5">
        <f t="shared" si="21"/>
        <v>0.0314</v>
      </c>
      <c r="E242" s="5">
        <f t="shared" si="22"/>
        <v>0.075046</v>
      </c>
      <c r="F242" s="20">
        <v>2.46</v>
      </c>
      <c r="G242" s="5">
        <f t="shared" si="24"/>
        <v>2.45</v>
      </c>
      <c r="H242" s="5">
        <f t="shared" si="26"/>
        <v>2.45</v>
      </c>
      <c r="I242" s="6">
        <f t="shared" si="25"/>
        <v>0.06000000000000005</v>
      </c>
      <c r="J242" s="8"/>
    </row>
    <row r="243" spans="1:10" ht="15">
      <c r="A243" s="4">
        <v>2.4</v>
      </c>
      <c r="B243" s="5">
        <v>0.02</v>
      </c>
      <c r="C243" s="5">
        <v>0.0114</v>
      </c>
      <c r="D243" s="5">
        <f t="shared" si="21"/>
        <v>0.0314</v>
      </c>
      <c r="E243" s="5">
        <f t="shared" si="22"/>
        <v>0.07536</v>
      </c>
      <c r="F243" s="20">
        <v>2.46</v>
      </c>
      <c r="G243" s="5">
        <f t="shared" si="24"/>
        <v>2.45</v>
      </c>
      <c r="H243" s="5">
        <f t="shared" si="26"/>
        <v>2.45</v>
      </c>
      <c r="I243" s="6">
        <f t="shared" si="25"/>
        <v>0.050000000000000266</v>
      </c>
      <c r="J243" s="21" t="s">
        <v>31</v>
      </c>
    </row>
    <row r="244" spans="1:10" ht="15">
      <c r="A244" s="4">
        <v>2.41</v>
      </c>
      <c r="B244" s="5">
        <v>0.02</v>
      </c>
      <c r="C244" s="5">
        <v>0.0114</v>
      </c>
      <c r="D244" s="5">
        <f t="shared" si="21"/>
        <v>0.0314</v>
      </c>
      <c r="E244" s="5">
        <f t="shared" si="22"/>
        <v>0.07567399999999999</v>
      </c>
      <c r="F244" s="20">
        <v>2.46</v>
      </c>
      <c r="G244" s="5">
        <f t="shared" si="24"/>
        <v>2.45</v>
      </c>
      <c r="H244" s="5">
        <f t="shared" si="26"/>
        <v>2.45</v>
      </c>
      <c r="I244" s="6">
        <f t="shared" si="25"/>
        <v>0.040000000000000036</v>
      </c>
      <c r="J244" s="21" t="s">
        <v>31</v>
      </c>
    </row>
    <row r="245" spans="1:10" ht="15">
      <c r="A245" s="4">
        <v>2.42</v>
      </c>
      <c r="B245" s="5">
        <v>0.02</v>
      </c>
      <c r="C245" s="5">
        <v>0.0114</v>
      </c>
      <c r="D245" s="5">
        <f t="shared" si="21"/>
        <v>0.0314</v>
      </c>
      <c r="E245" s="5">
        <f t="shared" si="22"/>
        <v>0.07598799999999999</v>
      </c>
      <c r="F245" s="20">
        <v>2.46</v>
      </c>
      <c r="G245" s="5">
        <f t="shared" si="24"/>
        <v>2.45</v>
      </c>
      <c r="H245" s="5">
        <f>IF((FLOOR(G245,0.05))&lt;A245,A245,FLOOR(G245,0.05))</f>
        <v>2.45</v>
      </c>
      <c r="I245" s="6">
        <f t="shared" si="25"/>
        <v>0.03000000000000025</v>
      </c>
      <c r="J245" s="21" t="s">
        <v>31</v>
      </c>
    </row>
    <row r="246" spans="1:10" ht="15">
      <c r="A246" s="4">
        <v>2.43</v>
      </c>
      <c r="B246" s="5">
        <v>0.02</v>
      </c>
      <c r="C246" s="5">
        <v>0.0114</v>
      </c>
      <c r="D246" s="5">
        <f aca="true" t="shared" si="27" ref="D246:D309">B246+C246</f>
        <v>0.0314</v>
      </c>
      <c r="E246" s="5">
        <f aca="true" t="shared" si="28" ref="E246:E309">A246*D246</f>
        <v>0.076302</v>
      </c>
      <c r="F246" s="20">
        <v>2.46</v>
      </c>
      <c r="G246" s="5">
        <f t="shared" si="24"/>
        <v>2.45</v>
      </c>
      <c r="H246" s="20">
        <v>2.46</v>
      </c>
      <c r="I246" s="6">
        <f>H246-A246</f>
        <v>0.029999999999999805</v>
      </c>
      <c r="J246" s="21" t="s">
        <v>31</v>
      </c>
    </row>
    <row r="247" spans="1:10" s="24" customFormat="1" ht="15">
      <c r="A247" s="22">
        <v>2.44</v>
      </c>
      <c r="B247" s="18">
        <v>0.02</v>
      </c>
      <c r="C247" s="18">
        <v>0.0114</v>
      </c>
      <c r="D247" s="18">
        <f t="shared" si="27"/>
        <v>0.0314</v>
      </c>
      <c r="E247" s="18">
        <f t="shared" si="28"/>
        <v>0.07661599999999999</v>
      </c>
      <c r="F247" s="20">
        <v>2.46</v>
      </c>
      <c r="G247" s="18">
        <f t="shared" si="24"/>
        <v>2.45</v>
      </c>
      <c r="H247" s="20">
        <v>2.46</v>
      </c>
      <c r="I247" s="23">
        <f t="shared" si="25"/>
        <v>0.020000000000000018</v>
      </c>
      <c r="J247" s="21" t="s">
        <v>31</v>
      </c>
    </row>
    <row r="248" spans="1:10" s="24" customFormat="1" ht="15">
      <c r="A248" s="22">
        <v>2.45</v>
      </c>
      <c r="B248" s="18">
        <v>0.02</v>
      </c>
      <c r="C248" s="18">
        <v>0.0114</v>
      </c>
      <c r="D248" s="18">
        <f t="shared" si="27"/>
        <v>0.0314</v>
      </c>
      <c r="E248" s="18">
        <f t="shared" si="28"/>
        <v>0.07693</v>
      </c>
      <c r="F248" s="20">
        <v>2.46</v>
      </c>
      <c r="G248" s="18">
        <f t="shared" si="24"/>
        <v>2.45</v>
      </c>
      <c r="H248" s="20">
        <v>2.46</v>
      </c>
      <c r="I248" s="23">
        <f t="shared" si="25"/>
        <v>0.009999999999999787</v>
      </c>
      <c r="J248" s="21" t="s">
        <v>31</v>
      </c>
    </row>
    <row r="249" spans="1:10" s="24" customFormat="1" ht="15">
      <c r="A249" s="22">
        <v>2.46</v>
      </c>
      <c r="B249" s="18">
        <v>0.02</v>
      </c>
      <c r="C249" s="18">
        <v>0.0114</v>
      </c>
      <c r="D249" s="18">
        <f t="shared" si="27"/>
        <v>0.0314</v>
      </c>
      <c r="E249" s="18">
        <f t="shared" si="28"/>
        <v>0.077244</v>
      </c>
      <c r="F249" s="20">
        <v>2.46</v>
      </c>
      <c r="G249" s="18">
        <f t="shared" si="24"/>
        <v>2.45</v>
      </c>
      <c r="H249" s="20">
        <v>2.46</v>
      </c>
      <c r="I249" s="23">
        <f t="shared" si="25"/>
        <v>0</v>
      </c>
      <c r="J249" s="21" t="s">
        <v>31</v>
      </c>
    </row>
    <row r="250" spans="1:10" s="24" customFormat="1" ht="15">
      <c r="A250" s="22">
        <v>2.47</v>
      </c>
      <c r="B250" s="18">
        <v>0.02</v>
      </c>
      <c r="C250" s="18">
        <v>0.0114</v>
      </c>
      <c r="D250" s="18">
        <f t="shared" si="27"/>
        <v>0.0314</v>
      </c>
      <c r="E250" s="18">
        <f t="shared" si="28"/>
        <v>0.077558</v>
      </c>
      <c r="F250" s="18">
        <f aca="true" t="shared" si="29" ref="F250:F309">A250+E250</f>
        <v>2.547558</v>
      </c>
      <c r="G250" s="18">
        <f t="shared" si="24"/>
        <v>2.5</v>
      </c>
      <c r="H250" s="18">
        <f t="shared" si="26"/>
        <v>2.5</v>
      </c>
      <c r="I250" s="23">
        <f t="shared" si="25"/>
        <v>0.029999999999999805</v>
      </c>
      <c r="J250" s="8"/>
    </row>
    <row r="251" spans="1:10" s="24" customFormat="1" ht="15">
      <c r="A251" s="22">
        <v>2.48</v>
      </c>
      <c r="B251" s="18">
        <v>0.02</v>
      </c>
      <c r="C251" s="18">
        <v>0.0114</v>
      </c>
      <c r="D251" s="18">
        <f t="shared" si="27"/>
        <v>0.0314</v>
      </c>
      <c r="E251" s="18">
        <f t="shared" si="28"/>
        <v>0.077872</v>
      </c>
      <c r="F251" s="18">
        <f t="shared" si="29"/>
        <v>2.557872</v>
      </c>
      <c r="G251" s="18">
        <f t="shared" si="24"/>
        <v>2.5500000000000003</v>
      </c>
      <c r="H251" s="18">
        <f t="shared" si="26"/>
        <v>2.5500000000000003</v>
      </c>
      <c r="I251" s="23">
        <f t="shared" si="25"/>
        <v>0.07000000000000028</v>
      </c>
      <c r="J251" s="8"/>
    </row>
    <row r="252" spans="1:10" s="24" customFormat="1" ht="15">
      <c r="A252" s="22">
        <v>2.49</v>
      </c>
      <c r="B252" s="18">
        <v>0.02</v>
      </c>
      <c r="C252" s="18">
        <v>0.0114</v>
      </c>
      <c r="D252" s="18">
        <f t="shared" si="27"/>
        <v>0.0314</v>
      </c>
      <c r="E252" s="18">
        <f t="shared" si="28"/>
        <v>0.078186</v>
      </c>
      <c r="F252" s="18">
        <f t="shared" si="29"/>
        <v>2.5681860000000003</v>
      </c>
      <c r="G252" s="18">
        <f t="shared" si="24"/>
        <v>2.5500000000000003</v>
      </c>
      <c r="H252" s="18">
        <f t="shared" si="26"/>
        <v>2.5500000000000003</v>
      </c>
      <c r="I252" s="23">
        <f t="shared" si="25"/>
        <v>0.06000000000000005</v>
      </c>
      <c r="J252" s="8"/>
    </row>
    <row r="253" spans="1:10" s="24" customFormat="1" ht="15">
      <c r="A253" s="22">
        <v>2.5</v>
      </c>
      <c r="B253" s="18">
        <v>0.02</v>
      </c>
      <c r="C253" s="18">
        <v>0.0114</v>
      </c>
      <c r="D253" s="18">
        <f t="shared" si="27"/>
        <v>0.0314</v>
      </c>
      <c r="E253" s="18">
        <f t="shared" si="28"/>
        <v>0.07849999999999999</v>
      </c>
      <c r="F253" s="18">
        <f t="shared" si="29"/>
        <v>2.5785</v>
      </c>
      <c r="G253" s="18">
        <f t="shared" si="24"/>
        <v>2.5500000000000003</v>
      </c>
      <c r="H253" s="18">
        <f t="shared" si="26"/>
        <v>2.5500000000000003</v>
      </c>
      <c r="I253" s="23">
        <f t="shared" si="25"/>
        <v>0.050000000000000266</v>
      </c>
      <c r="J253" s="8"/>
    </row>
    <row r="254" spans="1:10" ht="15">
      <c r="A254" s="4">
        <v>2.51</v>
      </c>
      <c r="B254" s="5">
        <v>0.02</v>
      </c>
      <c r="C254" s="5">
        <v>0.0114</v>
      </c>
      <c r="D254" s="5">
        <f t="shared" si="27"/>
        <v>0.0314</v>
      </c>
      <c r="E254" s="5">
        <f t="shared" si="28"/>
        <v>0.07881399999999998</v>
      </c>
      <c r="F254" s="5">
        <f t="shared" si="29"/>
        <v>2.5888139999999997</v>
      </c>
      <c r="G254" s="5">
        <f t="shared" si="24"/>
        <v>2.5500000000000003</v>
      </c>
      <c r="H254" s="5">
        <f t="shared" si="26"/>
        <v>2.5500000000000003</v>
      </c>
      <c r="I254" s="6">
        <f t="shared" si="25"/>
        <v>0.04000000000000048</v>
      </c>
      <c r="J254" s="8"/>
    </row>
    <row r="255" spans="1:10" ht="15">
      <c r="A255" s="4">
        <v>2.52</v>
      </c>
      <c r="B255" s="5">
        <v>0.02</v>
      </c>
      <c r="C255" s="5">
        <v>0.0114</v>
      </c>
      <c r="D255" s="5">
        <f t="shared" si="27"/>
        <v>0.0314</v>
      </c>
      <c r="E255" s="5">
        <f t="shared" si="28"/>
        <v>0.07912799999999999</v>
      </c>
      <c r="F255" s="5">
        <f t="shared" si="29"/>
        <v>2.599128</v>
      </c>
      <c r="G255" s="5">
        <f t="shared" si="24"/>
        <v>2.5500000000000003</v>
      </c>
      <c r="H255" s="5">
        <f t="shared" si="26"/>
        <v>2.5500000000000003</v>
      </c>
      <c r="I255" s="6">
        <f t="shared" si="25"/>
        <v>0.03000000000000025</v>
      </c>
      <c r="J255" s="8"/>
    </row>
    <row r="256" spans="1:10" ht="15">
      <c r="A256" s="4">
        <v>2.53</v>
      </c>
      <c r="B256" s="5">
        <v>0.02</v>
      </c>
      <c r="C256" s="5">
        <v>0.0114</v>
      </c>
      <c r="D256" s="5">
        <f t="shared" si="27"/>
        <v>0.0314</v>
      </c>
      <c r="E256" s="5">
        <f t="shared" si="28"/>
        <v>0.07944199999999998</v>
      </c>
      <c r="F256" s="5">
        <f t="shared" si="29"/>
        <v>2.6094419999999996</v>
      </c>
      <c r="G256" s="5">
        <f t="shared" si="24"/>
        <v>2.6</v>
      </c>
      <c r="H256" s="5">
        <f t="shared" si="26"/>
        <v>2.6</v>
      </c>
      <c r="I256" s="6">
        <f t="shared" si="25"/>
        <v>0.07000000000000028</v>
      </c>
      <c r="J256" s="8"/>
    </row>
    <row r="257" spans="1:10" ht="15">
      <c r="A257" s="4">
        <v>2.54</v>
      </c>
      <c r="B257" s="5">
        <v>0.02</v>
      </c>
      <c r="C257" s="5">
        <v>0.0114</v>
      </c>
      <c r="D257" s="5">
        <f t="shared" si="27"/>
        <v>0.0314</v>
      </c>
      <c r="E257" s="5">
        <f t="shared" si="28"/>
        <v>0.079756</v>
      </c>
      <c r="F257" s="5">
        <f t="shared" si="29"/>
        <v>2.619756</v>
      </c>
      <c r="G257" s="5">
        <f t="shared" si="24"/>
        <v>2.6</v>
      </c>
      <c r="H257" s="5">
        <f t="shared" si="26"/>
        <v>2.6</v>
      </c>
      <c r="I257" s="6">
        <f t="shared" si="25"/>
        <v>0.06000000000000005</v>
      </c>
      <c r="J257" s="8"/>
    </row>
    <row r="258" spans="1:10" ht="15">
      <c r="A258" s="4">
        <v>2.55</v>
      </c>
      <c r="B258" s="5">
        <v>0.02</v>
      </c>
      <c r="C258" s="5">
        <v>0.0114</v>
      </c>
      <c r="D258" s="5">
        <f t="shared" si="27"/>
        <v>0.0314</v>
      </c>
      <c r="E258" s="5">
        <f t="shared" si="28"/>
        <v>0.08006999999999999</v>
      </c>
      <c r="F258" s="5">
        <f t="shared" si="29"/>
        <v>2.63007</v>
      </c>
      <c r="G258" s="5">
        <f aca="true" t="shared" si="30" ref="G258:G273">FLOOR(F258,0.05)</f>
        <v>2.6</v>
      </c>
      <c r="H258" s="5">
        <f t="shared" si="26"/>
        <v>2.6</v>
      </c>
      <c r="I258" s="6">
        <f aca="true" t="shared" si="31" ref="I258:I321">H258-A258</f>
        <v>0.050000000000000266</v>
      </c>
      <c r="J258" s="8"/>
    </row>
    <row r="259" spans="1:10" ht="15">
      <c r="A259" s="4">
        <v>2.56</v>
      </c>
      <c r="B259" s="5">
        <v>0.02</v>
      </c>
      <c r="C259" s="5">
        <v>0.0114</v>
      </c>
      <c r="D259" s="5">
        <f t="shared" si="27"/>
        <v>0.0314</v>
      </c>
      <c r="E259" s="5">
        <f t="shared" si="28"/>
        <v>0.080384</v>
      </c>
      <c r="F259" s="5">
        <f t="shared" si="29"/>
        <v>2.640384</v>
      </c>
      <c r="G259" s="5">
        <f t="shared" si="30"/>
        <v>2.6</v>
      </c>
      <c r="H259" s="5">
        <f t="shared" si="26"/>
        <v>2.6</v>
      </c>
      <c r="I259" s="6">
        <f t="shared" si="31"/>
        <v>0.040000000000000036</v>
      </c>
      <c r="J259" s="8"/>
    </row>
    <row r="260" spans="1:10" ht="15">
      <c r="A260" s="4">
        <v>2.57</v>
      </c>
      <c r="B260" s="5">
        <v>0.02</v>
      </c>
      <c r="C260" s="5">
        <v>0.0114</v>
      </c>
      <c r="D260" s="5">
        <f t="shared" si="27"/>
        <v>0.0314</v>
      </c>
      <c r="E260" s="5">
        <f t="shared" si="28"/>
        <v>0.08069799999999999</v>
      </c>
      <c r="F260" s="5">
        <f t="shared" si="29"/>
        <v>2.6506979999999998</v>
      </c>
      <c r="G260" s="5">
        <f t="shared" si="30"/>
        <v>2.6500000000000004</v>
      </c>
      <c r="H260" s="5">
        <f aca="true" t="shared" si="32" ref="H260:H323">IF((FLOOR(G260,0.05))&lt;A260,A260,FLOOR(G260,0.05))</f>
        <v>2.6500000000000004</v>
      </c>
      <c r="I260" s="6">
        <f t="shared" si="31"/>
        <v>0.08000000000000052</v>
      </c>
      <c r="J260" s="8"/>
    </row>
    <row r="261" spans="1:10" ht="15">
      <c r="A261" s="4">
        <v>2.58</v>
      </c>
      <c r="B261" s="5">
        <v>0.02</v>
      </c>
      <c r="C261" s="5">
        <v>0.0114</v>
      </c>
      <c r="D261" s="5">
        <f t="shared" si="27"/>
        <v>0.0314</v>
      </c>
      <c r="E261" s="5">
        <f t="shared" si="28"/>
        <v>0.081012</v>
      </c>
      <c r="F261" s="5">
        <f t="shared" si="29"/>
        <v>2.661012</v>
      </c>
      <c r="G261" s="5">
        <f t="shared" si="30"/>
        <v>2.6500000000000004</v>
      </c>
      <c r="H261" s="5">
        <f t="shared" si="32"/>
        <v>2.6500000000000004</v>
      </c>
      <c r="I261" s="6">
        <f t="shared" si="31"/>
        <v>0.07000000000000028</v>
      </c>
      <c r="J261" s="8"/>
    </row>
    <row r="262" spans="1:10" ht="15">
      <c r="A262" s="4">
        <v>2.59</v>
      </c>
      <c r="B262" s="5">
        <v>0.02</v>
      </c>
      <c r="C262" s="5">
        <v>0.0114</v>
      </c>
      <c r="D262" s="5">
        <f t="shared" si="27"/>
        <v>0.0314</v>
      </c>
      <c r="E262" s="5">
        <f t="shared" si="28"/>
        <v>0.081326</v>
      </c>
      <c r="F262" s="5">
        <f t="shared" si="29"/>
        <v>2.6713259999999996</v>
      </c>
      <c r="G262" s="5">
        <f t="shared" si="30"/>
        <v>2.6500000000000004</v>
      </c>
      <c r="H262" s="5">
        <f t="shared" si="32"/>
        <v>2.6500000000000004</v>
      </c>
      <c r="I262" s="6">
        <f t="shared" si="31"/>
        <v>0.0600000000000005</v>
      </c>
      <c r="J262" s="8"/>
    </row>
    <row r="263" spans="1:10" ht="15">
      <c r="A263" s="4">
        <v>2.6</v>
      </c>
      <c r="B263" s="5">
        <v>0.02</v>
      </c>
      <c r="C263" s="5">
        <v>0.0114</v>
      </c>
      <c r="D263" s="5">
        <f t="shared" si="27"/>
        <v>0.0314</v>
      </c>
      <c r="E263" s="5">
        <f t="shared" si="28"/>
        <v>0.08163999999999999</v>
      </c>
      <c r="F263" s="5">
        <f t="shared" si="29"/>
        <v>2.6816400000000002</v>
      </c>
      <c r="G263" s="5">
        <f t="shared" si="30"/>
        <v>2.6500000000000004</v>
      </c>
      <c r="H263" s="5">
        <f t="shared" si="32"/>
        <v>2.6500000000000004</v>
      </c>
      <c r="I263" s="6">
        <f t="shared" si="31"/>
        <v>0.050000000000000266</v>
      </c>
      <c r="J263" s="8"/>
    </row>
    <row r="264" spans="1:10" ht="15">
      <c r="A264" s="4">
        <v>2.61</v>
      </c>
      <c r="B264" s="5">
        <v>0.02</v>
      </c>
      <c r="C264" s="5">
        <v>0.0114</v>
      </c>
      <c r="D264" s="5">
        <f t="shared" si="27"/>
        <v>0.0314</v>
      </c>
      <c r="E264" s="5">
        <f t="shared" si="28"/>
        <v>0.08195399999999999</v>
      </c>
      <c r="F264" s="5">
        <f t="shared" si="29"/>
        <v>2.691954</v>
      </c>
      <c r="G264" s="5">
        <f t="shared" si="30"/>
        <v>2.6500000000000004</v>
      </c>
      <c r="H264" s="5">
        <f t="shared" si="32"/>
        <v>2.6500000000000004</v>
      </c>
      <c r="I264" s="6">
        <f t="shared" si="31"/>
        <v>0.04000000000000048</v>
      </c>
      <c r="J264" s="8"/>
    </row>
    <row r="265" spans="1:10" ht="15">
      <c r="A265" s="4">
        <v>2.62</v>
      </c>
      <c r="B265" s="5">
        <v>0.02</v>
      </c>
      <c r="C265" s="5">
        <v>0.0114</v>
      </c>
      <c r="D265" s="5">
        <f t="shared" si="27"/>
        <v>0.0314</v>
      </c>
      <c r="E265" s="5">
        <f t="shared" si="28"/>
        <v>0.082268</v>
      </c>
      <c r="F265" s="5">
        <f t="shared" si="29"/>
        <v>2.702268</v>
      </c>
      <c r="G265" s="5">
        <f t="shared" si="30"/>
        <v>2.7</v>
      </c>
      <c r="H265" s="5">
        <f t="shared" si="32"/>
        <v>2.7</v>
      </c>
      <c r="I265" s="6">
        <f t="shared" si="31"/>
        <v>0.08000000000000007</v>
      </c>
      <c r="J265" s="8"/>
    </row>
    <row r="266" spans="1:10" ht="15">
      <c r="A266" s="4">
        <v>2.63</v>
      </c>
      <c r="B266" s="5">
        <v>0.02</v>
      </c>
      <c r="C266" s="5">
        <v>0.0114</v>
      </c>
      <c r="D266" s="5">
        <f t="shared" si="27"/>
        <v>0.0314</v>
      </c>
      <c r="E266" s="5">
        <f t="shared" si="28"/>
        <v>0.08258199999999999</v>
      </c>
      <c r="F266" s="5">
        <f t="shared" si="29"/>
        <v>2.712582</v>
      </c>
      <c r="G266" s="5">
        <f t="shared" si="30"/>
        <v>2.7</v>
      </c>
      <c r="H266" s="5">
        <f t="shared" si="32"/>
        <v>2.7</v>
      </c>
      <c r="I266" s="6">
        <f t="shared" si="31"/>
        <v>0.07000000000000028</v>
      </c>
      <c r="J266" s="8"/>
    </row>
    <row r="267" spans="1:10" ht="15">
      <c r="A267" s="4">
        <v>2.64000000000001</v>
      </c>
      <c r="B267" s="5">
        <v>0.02</v>
      </c>
      <c r="C267" s="5">
        <v>0.0114</v>
      </c>
      <c r="D267" s="5">
        <f t="shared" si="27"/>
        <v>0.0314</v>
      </c>
      <c r="E267" s="5">
        <f t="shared" si="28"/>
        <v>0.0828960000000003</v>
      </c>
      <c r="F267" s="5">
        <f t="shared" si="29"/>
        <v>2.72289600000001</v>
      </c>
      <c r="G267" s="5">
        <f t="shared" si="30"/>
        <v>2.7</v>
      </c>
      <c r="H267" s="5">
        <f t="shared" si="32"/>
        <v>2.7</v>
      </c>
      <c r="I267" s="6">
        <f t="shared" si="31"/>
        <v>0.05999999999999028</v>
      </c>
      <c r="J267" s="8"/>
    </row>
    <row r="268" spans="1:10" ht="15">
      <c r="A268" s="4">
        <v>2.65</v>
      </c>
      <c r="B268" s="5">
        <v>0.02</v>
      </c>
      <c r="C268" s="5">
        <v>0.0114</v>
      </c>
      <c r="D268" s="5">
        <f t="shared" si="27"/>
        <v>0.0314</v>
      </c>
      <c r="E268" s="5">
        <f t="shared" si="28"/>
        <v>0.08320999999999999</v>
      </c>
      <c r="F268" s="5">
        <f t="shared" si="29"/>
        <v>2.7332099999999997</v>
      </c>
      <c r="G268" s="5">
        <f t="shared" si="30"/>
        <v>2.7</v>
      </c>
      <c r="H268" s="5">
        <f t="shared" si="32"/>
        <v>2.7</v>
      </c>
      <c r="I268" s="6">
        <f t="shared" si="31"/>
        <v>0.050000000000000266</v>
      </c>
      <c r="J268" s="24"/>
    </row>
    <row r="269" spans="1:10" ht="15">
      <c r="A269" s="4">
        <v>2.66000000000001</v>
      </c>
      <c r="B269" s="5">
        <v>0.02</v>
      </c>
      <c r="C269" s="5">
        <v>0.0114</v>
      </c>
      <c r="D269" s="5">
        <f t="shared" si="27"/>
        <v>0.0314</v>
      </c>
      <c r="E269" s="5">
        <f t="shared" si="28"/>
        <v>0.0835240000000003</v>
      </c>
      <c r="F269" s="5">
        <f t="shared" si="29"/>
        <v>2.74352400000001</v>
      </c>
      <c r="G269" s="5">
        <f t="shared" si="30"/>
        <v>2.7</v>
      </c>
      <c r="H269" s="5">
        <f t="shared" si="32"/>
        <v>2.7</v>
      </c>
      <c r="I269" s="6">
        <f t="shared" si="31"/>
        <v>0.039999999999990266</v>
      </c>
      <c r="J269" s="8"/>
    </row>
    <row r="270" spans="1:10" ht="15">
      <c r="A270" s="4">
        <v>2.67</v>
      </c>
      <c r="B270" s="5">
        <v>0.02</v>
      </c>
      <c r="C270" s="5">
        <v>0.0114</v>
      </c>
      <c r="D270" s="5">
        <f t="shared" si="27"/>
        <v>0.0314</v>
      </c>
      <c r="E270" s="5">
        <f t="shared" si="28"/>
        <v>0.083838</v>
      </c>
      <c r="F270" s="5">
        <f t="shared" si="29"/>
        <v>2.753838</v>
      </c>
      <c r="G270" s="5">
        <f t="shared" si="30"/>
        <v>2.75</v>
      </c>
      <c r="H270" s="5">
        <f t="shared" si="32"/>
        <v>2.75</v>
      </c>
      <c r="I270" s="6">
        <f t="shared" si="31"/>
        <v>0.08000000000000007</v>
      </c>
      <c r="J270" s="8"/>
    </row>
    <row r="271" spans="1:10" ht="15">
      <c r="A271" s="4">
        <v>2.68000000000001</v>
      </c>
      <c r="B271" s="5">
        <v>0.02</v>
      </c>
      <c r="C271" s="5">
        <v>0.0114</v>
      </c>
      <c r="D271" s="5">
        <f t="shared" si="27"/>
        <v>0.0314</v>
      </c>
      <c r="E271" s="5">
        <f t="shared" si="28"/>
        <v>0.08415200000000031</v>
      </c>
      <c r="F271" s="5">
        <f t="shared" si="29"/>
        <v>2.7641520000000104</v>
      </c>
      <c r="G271" s="5">
        <f t="shared" si="30"/>
        <v>2.75</v>
      </c>
      <c r="H271" s="5">
        <f t="shared" si="32"/>
        <v>2.75</v>
      </c>
      <c r="I271" s="6">
        <f t="shared" si="31"/>
        <v>0.06999999999999007</v>
      </c>
      <c r="J271" s="8"/>
    </row>
    <row r="272" spans="1:10" ht="15">
      <c r="A272" s="4">
        <v>2.69000000000001</v>
      </c>
      <c r="B272" s="5">
        <v>0.02</v>
      </c>
      <c r="C272" s="5">
        <v>0.0114</v>
      </c>
      <c r="D272" s="5">
        <f t="shared" si="27"/>
        <v>0.0314</v>
      </c>
      <c r="E272" s="5">
        <f t="shared" si="28"/>
        <v>0.08446600000000032</v>
      </c>
      <c r="F272" s="5">
        <f t="shared" si="29"/>
        <v>2.7744660000000105</v>
      </c>
      <c r="G272" s="5">
        <f t="shared" si="30"/>
        <v>2.75</v>
      </c>
      <c r="H272" s="5">
        <f t="shared" si="32"/>
        <v>2.75</v>
      </c>
      <c r="I272" s="6">
        <f t="shared" si="31"/>
        <v>0.05999999999998984</v>
      </c>
      <c r="J272" s="8"/>
    </row>
    <row r="273" spans="1:10" ht="15">
      <c r="A273" s="4">
        <v>2.70000000000001</v>
      </c>
      <c r="B273" s="5">
        <v>0.02</v>
      </c>
      <c r="C273" s="5">
        <v>0.0114</v>
      </c>
      <c r="D273" s="5">
        <f t="shared" si="27"/>
        <v>0.0314</v>
      </c>
      <c r="E273" s="5">
        <f t="shared" si="28"/>
        <v>0.0847800000000003</v>
      </c>
      <c r="F273" s="5">
        <f t="shared" si="29"/>
        <v>2.7847800000000102</v>
      </c>
      <c r="G273" s="5">
        <f t="shared" si="30"/>
        <v>2.75</v>
      </c>
      <c r="H273" s="5">
        <f t="shared" si="32"/>
        <v>2.75</v>
      </c>
      <c r="I273" s="6">
        <f t="shared" si="31"/>
        <v>0.04999999999999005</v>
      </c>
      <c r="J273" s="8"/>
    </row>
    <row r="274" spans="1:10" ht="15">
      <c r="A274" s="4">
        <v>2.71000000000001</v>
      </c>
      <c r="B274" s="5">
        <v>0.02</v>
      </c>
      <c r="C274" s="5">
        <v>0.0114</v>
      </c>
      <c r="D274" s="5">
        <f t="shared" si="27"/>
        <v>0.0314</v>
      </c>
      <c r="E274" s="5">
        <f t="shared" si="28"/>
        <v>0.08509400000000031</v>
      </c>
      <c r="F274" s="5">
        <f t="shared" si="29"/>
        <v>2.7950940000000104</v>
      </c>
      <c r="G274" s="5">
        <f aca="true" t="shared" si="33" ref="G274:G337">FLOOR(F274,0.05)</f>
        <v>2.75</v>
      </c>
      <c r="H274" s="5">
        <f t="shared" si="32"/>
        <v>2.75</v>
      </c>
      <c r="I274" s="6">
        <f t="shared" si="31"/>
        <v>0.03999999999998982</v>
      </c>
      <c r="J274" s="8"/>
    </row>
    <row r="275" spans="1:10" ht="15">
      <c r="A275" s="4">
        <v>2.72000000000001</v>
      </c>
      <c r="B275" s="5">
        <v>0.02</v>
      </c>
      <c r="C275" s="5">
        <v>0.0114</v>
      </c>
      <c r="D275" s="5">
        <f t="shared" si="27"/>
        <v>0.0314</v>
      </c>
      <c r="E275" s="5">
        <f t="shared" si="28"/>
        <v>0.0854080000000003</v>
      </c>
      <c r="F275" s="5">
        <f t="shared" si="29"/>
        <v>2.80540800000001</v>
      </c>
      <c r="G275" s="5">
        <f t="shared" si="33"/>
        <v>2.8000000000000003</v>
      </c>
      <c r="H275" s="5">
        <f t="shared" si="32"/>
        <v>2.8000000000000003</v>
      </c>
      <c r="I275" s="6">
        <f t="shared" si="31"/>
        <v>0.0799999999999903</v>
      </c>
      <c r="J275" s="8"/>
    </row>
    <row r="276" spans="1:10" ht="15">
      <c r="A276" s="4">
        <v>2.73000000000001</v>
      </c>
      <c r="B276" s="5">
        <v>0.02</v>
      </c>
      <c r="C276" s="5">
        <v>0.0114</v>
      </c>
      <c r="D276" s="5">
        <f t="shared" si="27"/>
        <v>0.0314</v>
      </c>
      <c r="E276" s="5">
        <f t="shared" si="28"/>
        <v>0.08572200000000031</v>
      </c>
      <c r="F276" s="5">
        <f t="shared" si="29"/>
        <v>2.8157220000000107</v>
      </c>
      <c r="G276" s="5">
        <f t="shared" si="33"/>
        <v>2.8000000000000003</v>
      </c>
      <c r="H276" s="5">
        <f t="shared" si="32"/>
        <v>2.8000000000000003</v>
      </c>
      <c r="I276" s="6">
        <f t="shared" si="31"/>
        <v>0.06999999999999007</v>
      </c>
      <c r="J276" s="8"/>
    </row>
    <row r="277" spans="1:10" ht="15">
      <c r="A277" s="4">
        <v>2.74000000000001</v>
      </c>
      <c r="B277" s="5">
        <v>0.02</v>
      </c>
      <c r="C277" s="5">
        <v>0.0114</v>
      </c>
      <c r="D277" s="5">
        <f t="shared" si="27"/>
        <v>0.0314</v>
      </c>
      <c r="E277" s="5">
        <f t="shared" si="28"/>
        <v>0.0860360000000003</v>
      </c>
      <c r="F277" s="5">
        <f t="shared" si="29"/>
        <v>2.8260360000000104</v>
      </c>
      <c r="G277" s="5">
        <f t="shared" si="33"/>
        <v>2.8000000000000003</v>
      </c>
      <c r="H277" s="5">
        <f t="shared" si="32"/>
        <v>2.8000000000000003</v>
      </c>
      <c r="I277" s="6">
        <f t="shared" si="31"/>
        <v>0.05999999999999028</v>
      </c>
      <c r="J277" s="8"/>
    </row>
    <row r="278" spans="1:10" ht="15">
      <c r="A278" s="4">
        <v>2.75000000000001</v>
      </c>
      <c r="B278" s="5">
        <v>0.02</v>
      </c>
      <c r="C278" s="5">
        <v>0.0114</v>
      </c>
      <c r="D278" s="5">
        <f t="shared" si="27"/>
        <v>0.0314</v>
      </c>
      <c r="E278" s="5">
        <f t="shared" si="28"/>
        <v>0.08635000000000032</v>
      </c>
      <c r="F278" s="5">
        <f t="shared" si="29"/>
        <v>2.8363500000000106</v>
      </c>
      <c r="G278" s="5">
        <f t="shared" si="33"/>
        <v>2.8000000000000003</v>
      </c>
      <c r="H278" s="5">
        <f t="shared" si="32"/>
        <v>2.8000000000000003</v>
      </c>
      <c r="I278" s="6">
        <f t="shared" si="31"/>
        <v>0.04999999999999005</v>
      </c>
      <c r="J278" s="8"/>
    </row>
    <row r="279" spans="1:10" ht="15">
      <c r="A279" s="4">
        <v>2.76000000000001</v>
      </c>
      <c r="B279" s="5">
        <v>0.02</v>
      </c>
      <c r="C279" s="5">
        <v>0.0114</v>
      </c>
      <c r="D279" s="5">
        <f t="shared" si="27"/>
        <v>0.0314</v>
      </c>
      <c r="E279" s="5">
        <f t="shared" si="28"/>
        <v>0.08666400000000031</v>
      </c>
      <c r="F279" s="5">
        <f t="shared" si="29"/>
        <v>2.8466640000000103</v>
      </c>
      <c r="G279" s="5">
        <f t="shared" si="33"/>
        <v>2.8000000000000003</v>
      </c>
      <c r="H279" s="5">
        <f t="shared" si="32"/>
        <v>2.8000000000000003</v>
      </c>
      <c r="I279" s="6">
        <f t="shared" si="31"/>
        <v>0.039999999999990266</v>
      </c>
      <c r="J279" s="8"/>
    </row>
    <row r="280" spans="1:10" ht="15">
      <c r="A280" s="4">
        <v>2.77000000000001</v>
      </c>
      <c r="B280" s="5">
        <v>0.02</v>
      </c>
      <c r="C280" s="5">
        <v>0.0114</v>
      </c>
      <c r="D280" s="5">
        <f t="shared" si="27"/>
        <v>0.0314</v>
      </c>
      <c r="E280" s="5">
        <f t="shared" si="28"/>
        <v>0.0869780000000003</v>
      </c>
      <c r="F280" s="5">
        <f t="shared" si="29"/>
        <v>2.85697800000001</v>
      </c>
      <c r="G280" s="5">
        <f t="shared" si="33"/>
        <v>2.85</v>
      </c>
      <c r="H280" s="5">
        <f t="shared" si="32"/>
        <v>2.85</v>
      </c>
      <c r="I280" s="6">
        <f t="shared" si="31"/>
        <v>0.0799999999999903</v>
      </c>
      <c r="J280" s="8"/>
    </row>
    <row r="281" spans="1:10" ht="15">
      <c r="A281" s="4">
        <v>2.78000000000001</v>
      </c>
      <c r="B281" s="5">
        <v>0.02</v>
      </c>
      <c r="C281" s="5">
        <v>0.0114</v>
      </c>
      <c r="D281" s="5">
        <f t="shared" si="27"/>
        <v>0.0314</v>
      </c>
      <c r="E281" s="5">
        <f t="shared" si="28"/>
        <v>0.08729200000000031</v>
      </c>
      <c r="F281" s="5">
        <f t="shared" si="29"/>
        <v>2.86729200000001</v>
      </c>
      <c r="G281" s="5">
        <f t="shared" si="33"/>
        <v>2.85</v>
      </c>
      <c r="H281" s="5">
        <f t="shared" si="32"/>
        <v>2.85</v>
      </c>
      <c r="I281" s="6">
        <f t="shared" si="31"/>
        <v>0.06999999999999007</v>
      </c>
      <c r="J281" s="8"/>
    </row>
    <row r="282" spans="1:10" ht="15">
      <c r="A282" s="4">
        <v>2.79000000000001</v>
      </c>
      <c r="B282" s="5">
        <v>0.02</v>
      </c>
      <c r="C282" s="5">
        <v>0.0114</v>
      </c>
      <c r="D282" s="5">
        <f t="shared" si="27"/>
        <v>0.0314</v>
      </c>
      <c r="E282" s="5">
        <f t="shared" si="28"/>
        <v>0.0876060000000003</v>
      </c>
      <c r="F282" s="5">
        <f t="shared" si="29"/>
        <v>2.87760600000001</v>
      </c>
      <c r="G282" s="5">
        <f t="shared" si="33"/>
        <v>2.85</v>
      </c>
      <c r="H282" s="5">
        <f t="shared" si="32"/>
        <v>2.85</v>
      </c>
      <c r="I282" s="6">
        <f t="shared" si="31"/>
        <v>0.05999999999999028</v>
      </c>
      <c r="J282" s="8"/>
    </row>
    <row r="283" spans="1:10" ht="15">
      <c r="A283" s="4">
        <v>2.80000000000001</v>
      </c>
      <c r="B283" s="5">
        <v>0.02</v>
      </c>
      <c r="C283" s="5">
        <v>0.0114</v>
      </c>
      <c r="D283" s="5">
        <f t="shared" si="27"/>
        <v>0.0314</v>
      </c>
      <c r="E283" s="5">
        <f t="shared" si="28"/>
        <v>0.0879200000000003</v>
      </c>
      <c r="F283" s="5">
        <f t="shared" si="29"/>
        <v>2.8879200000000105</v>
      </c>
      <c r="G283" s="5">
        <f t="shared" si="33"/>
        <v>2.85</v>
      </c>
      <c r="H283" s="5">
        <f t="shared" si="32"/>
        <v>2.85</v>
      </c>
      <c r="I283" s="6">
        <f t="shared" si="31"/>
        <v>0.04999999999999005</v>
      </c>
      <c r="J283" s="8"/>
    </row>
    <row r="284" spans="1:10" ht="15">
      <c r="A284" s="4">
        <v>2.81000000000001</v>
      </c>
      <c r="B284" s="5">
        <v>0.02</v>
      </c>
      <c r="C284" s="5">
        <v>0.0114</v>
      </c>
      <c r="D284" s="5">
        <f t="shared" si="27"/>
        <v>0.0314</v>
      </c>
      <c r="E284" s="5">
        <f t="shared" si="28"/>
        <v>0.0882340000000003</v>
      </c>
      <c r="F284" s="5">
        <f t="shared" si="29"/>
        <v>2.89823400000001</v>
      </c>
      <c r="G284" s="5">
        <f t="shared" si="33"/>
        <v>2.85</v>
      </c>
      <c r="H284" s="5">
        <f t="shared" si="32"/>
        <v>2.85</v>
      </c>
      <c r="I284" s="6">
        <f t="shared" si="31"/>
        <v>0.039999999999990266</v>
      </c>
      <c r="J284" s="8"/>
    </row>
    <row r="285" spans="1:10" ht="15">
      <c r="A285" s="4">
        <v>2.82000000000001</v>
      </c>
      <c r="B285" s="5">
        <v>0.02</v>
      </c>
      <c r="C285" s="5">
        <v>0.0114</v>
      </c>
      <c r="D285" s="5">
        <f t="shared" si="27"/>
        <v>0.0314</v>
      </c>
      <c r="E285" s="5">
        <f t="shared" si="28"/>
        <v>0.08854800000000031</v>
      </c>
      <c r="F285" s="5">
        <f t="shared" si="29"/>
        <v>2.9085480000000103</v>
      </c>
      <c r="G285" s="5">
        <f t="shared" si="33"/>
        <v>2.9000000000000004</v>
      </c>
      <c r="H285" s="5">
        <f t="shared" si="32"/>
        <v>2.9000000000000004</v>
      </c>
      <c r="I285" s="6">
        <f t="shared" si="31"/>
        <v>0.0799999999999903</v>
      </c>
      <c r="J285" s="8"/>
    </row>
    <row r="286" spans="1:10" ht="15">
      <c r="A286" s="4">
        <v>2.83000000000001</v>
      </c>
      <c r="B286" s="5">
        <v>0.02</v>
      </c>
      <c r="C286" s="5">
        <v>0.0114</v>
      </c>
      <c r="D286" s="5">
        <f t="shared" si="27"/>
        <v>0.0314</v>
      </c>
      <c r="E286" s="5">
        <f t="shared" si="28"/>
        <v>0.0888620000000003</v>
      </c>
      <c r="F286" s="5">
        <f t="shared" si="29"/>
        <v>2.91886200000001</v>
      </c>
      <c r="G286" s="5">
        <f t="shared" si="33"/>
        <v>2.9000000000000004</v>
      </c>
      <c r="H286" s="5">
        <f t="shared" si="32"/>
        <v>2.9000000000000004</v>
      </c>
      <c r="I286" s="6">
        <f t="shared" si="31"/>
        <v>0.06999999999999051</v>
      </c>
      <c r="J286" s="8"/>
    </row>
    <row r="287" spans="1:10" ht="15">
      <c r="A287" s="4">
        <v>2.84000000000001</v>
      </c>
      <c r="B287" s="5">
        <v>0.02</v>
      </c>
      <c r="C287" s="5">
        <v>0.0114</v>
      </c>
      <c r="D287" s="5">
        <f t="shared" si="27"/>
        <v>0.0314</v>
      </c>
      <c r="E287" s="5">
        <f t="shared" si="28"/>
        <v>0.08917600000000031</v>
      </c>
      <c r="F287" s="5">
        <f t="shared" si="29"/>
        <v>2.92917600000001</v>
      </c>
      <c r="G287" s="5">
        <f t="shared" si="33"/>
        <v>2.9000000000000004</v>
      </c>
      <c r="H287" s="5">
        <f t="shared" si="32"/>
        <v>2.9000000000000004</v>
      </c>
      <c r="I287" s="6">
        <f t="shared" si="31"/>
        <v>0.05999999999999028</v>
      </c>
      <c r="J287" s="8"/>
    </row>
    <row r="288" spans="1:10" ht="15">
      <c r="A288" s="4">
        <v>2.85000000000001</v>
      </c>
      <c r="B288" s="5">
        <v>0.02</v>
      </c>
      <c r="C288" s="5">
        <v>0.0114</v>
      </c>
      <c r="D288" s="5">
        <f t="shared" si="27"/>
        <v>0.0314</v>
      </c>
      <c r="E288" s="5">
        <f t="shared" si="28"/>
        <v>0.0894900000000003</v>
      </c>
      <c r="F288" s="5">
        <f t="shared" si="29"/>
        <v>2.9394900000000104</v>
      </c>
      <c r="G288" s="5">
        <f t="shared" si="33"/>
        <v>2.9000000000000004</v>
      </c>
      <c r="H288" s="5">
        <f t="shared" si="32"/>
        <v>2.9000000000000004</v>
      </c>
      <c r="I288" s="6">
        <f t="shared" si="31"/>
        <v>0.049999999999990496</v>
      </c>
      <c r="J288" s="8"/>
    </row>
    <row r="289" spans="1:10" ht="15">
      <c r="A289" s="4">
        <v>2.86000000000001</v>
      </c>
      <c r="B289" s="5">
        <v>0.02</v>
      </c>
      <c r="C289" s="5">
        <v>0.0114</v>
      </c>
      <c r="D289" s="5">
        <f t="shared" si="27"/>
        <v>0.0314</v>
      </c>
      <c r="E289" s="5">
        <f t="shared" si="28"/>
        <v>0.08980400000000031</v>
      </c>
      <c r="F289" s="5">
        <f t="shared" si="29"/>
        <v>2.9498040000000105</v>
      </c>
      <c r="G289" s="5">
        <f t="shared" si="33"/>
        <v>2.9000000000000004</v>
      </c>
      <c r="H289" s="5">
        <f t="shared" si="32"/>
        <v>2.9000000000000004</v>
      </c>
      <c r="I289" s="6">
        <f t="shared" si="31"/>
        <v>0.039999999999990266</v>
      </c>
      <c r="J289" s="8"/>
    </row>
    <row r="290" spans="1:10" ht="15">
      <c r="A290" s="4">
        <v>2.87000000000001</v>
      </c>
      <c r="B290" s="5">
        <v>0.02</v>
      </c>
      <c r="C290" s="5">
        <v>0.0114</v>
      </c>
      <c r="D290" s="5">
        <f t="shared" si="27"/>
        <v>0.0314</v>
      </c>
      <c r="E290" s="5">
        <f t="shared" si="28"/>
        <v>0.09011800000000031</v>
      </c>
      <c r="F290" s="5">
        <f t="shared" si="29"/>
        <v>2.9601180000000102</v>
      </c>
      <c r="G290" s="5">
        <f t="shared" si="33"/>
        <v>2.95</v>
      </c>
      <c r="H290" s="5">
        <f t="shared" si="32"/>
        <v>2.95</v>
      </c>
      <c r="I290" s="6">
        <f t="shared" si="31"/>
        <v>0.0799999999999903</v>
      </c>
      <c r="J290" s="8"/>
    </row>
    <row r="291" spans="1:10" ht="15">
      <c r="A291" s="4">
        <v>2.88000000000001</v>
      </c>
      <c r="B291" s="5">
        <v>0.02</v>
      </c>
      <c r="C291" s="5">
        <v>0.0114</v>
      </c>
      <c r="D291" s="5">
        <f t="shared" si="27"/>
        <v>0.0314</v>
      </c>
      <c r="E291" s="5">
        <f t="shared" si="28"/>
        <v>0.0904320000000003</v>
      </c>
      <c r="F291" s="5">
        <f t="shared" si="29"/>
        <v>2.9704320000000104</v>
      </c>
      <c r="G291" s="5">
        <f t="shared" si="33"/>
        <v>2.95</v>
      </c>
      <c r="H291" s="5">
        <f t="shared" si="32"/>
        <v>2.95</v>
      </c>
      <c r="I291" s="6">
        <f t="shared" si="31"/>
        <v>0.06999999999999007</v>
      </c>
      <c r="J291" s="8"/>
    </row>
    <row r="292" spans="1:10" ht="15">
      <c r="A292" s="4">
        <v>2.89000000000001</v>
      </c>
      <c r="B292" s="5">
        <v>0.02</v>
      </c>
      <c r="C292" s="5">
        <v>0.0114</v>
      </c>
      <c r="D292" s="5">
        <f t="shared" si="27"/>
        <v>0.0314</v>
      </c>
      <c r="E292" s="5">
        <f t="shared" si="28"/>
        <v>0.0907460000000003</v>
      </c>
      <c r="F292" s="5">
        <f t="shared" si="29"/>
        <v>2.98074600000001</v>
      </c>
      <c r="G292" s="5">
        <f t="shared" si="33"/>
        <v>2.95</v>
      </c>
      <c r="H292" s="5">
        <f t="shared" si="32"/>
        <v>2.95</v>
      </c>
      <c r="I292" s="6">
        <f t="shared" si="31"/>
        <v>0.05999999999999028</v>
      </c>
      <c r="J292" s="8"/>
    </row>
    <row r="293" spans="1:10" ht="15">
      <c r="A293" s="4">
        <v>2.90000000000001</v>
      </c>
      <c r="B293" s="5">
        <v>0.02</v>
      </c>
      <c r="C293" s="5">
        <v>0.0114</v>
      </c>
      <c r="D293" s="5">
        <f t="shared" si="27"/>
        <v>0.0314</v>
      </c>
      <c r="E293" s="5">
        <f t="shared" si="28"/>
        <v>0.09106000000000031</v>
      </c>
      <c r="F293" s="5">
        <f t="shared" si="29"/>
        <v>2.9910600000000103</v>
      </c>
      <c r="G293" s="5">
        <f t="shared" si="33"/>
        <v>2.95</v>
      </c>
      <c r="H293" s="5">
        <f t="shared" si="32"/>
        <v>2.95</v>
      </c>
      <c r="I293" s="6">
        <f t="shared" si="31"/>
        <v>0.04999999999999005</v>
      </c>
      <c r="J293" s="8"/>
    </row>
    <row r="294" spans="1:10" ht="15">
      <c r="A294" s="4">
        <v>2.91000000000001</v>
      </c>
      <c r="B294" s="5">
        <v>0.02</v>
      </c>
      <c r="C294" s="5">
        <v>0.0114</v>
      </c>
      <c r="D294" s="5">
        <f t="shared" si="27"/>
        <v>0.0314</v>
      </c>
      <c r="E294" s="5">
        <f t="shared" si="28"/>
        <v>0.0913740000000003</v>
      </c>
      <c r="F294" s="5">
        <f t="shared" si="29"/>
        <v>3.0013740000000104</v>
      </c>
      <c r="G294" s="5">
        <f t="shared" si="33"/>
        <v>3</v>
      </c>
      <c r="H294" s="5">
        <f t="shared" si="32"/>
        <v>3</v>
      </c>
      <c r="I294" s="6">
        <f t="shared" si="31"/>
        <v>0.08999999999999009</v>
      </c>
      <c r="J294" s="8"/>
    </row>
    <row r="295" spans="1:10" ht="15">
      <c r="A295" s="4">
        <v>2.92000000000001</v>
      </c>
      <c r="B295" s="5">
        <v>0.02</v>
      </c>
      <c r="C295" s="5">
        <v>0.0114</v>
      </c>
      <c r="D295" s="5">
        <f t="shared" si="27"/>
        <v>0.0314</v>
      </c>
      <c r="E295" s="5">
        <f t="shared" si="28"/>
        <v>0.09168800000000031</v>
      </c>
      <c r="F295" s="5">
        <f t="shared" si="29"/>
        <v>3.0116880000000106</v>
      </c>
      <c r="G295" s="5">
        <f t="shared" si="33"/>
        <v>3</v>
      </c>
      <c r="H295" s="5">
        <f t="shared" si="32"/>
        <v>3</v>
      </c>
      <c r="I295" s="6">
        <f t="shared" si="31"/>
        <v>0.07999999999998986</v>
      </c>
      <c r="J295" s="8"/>
    </row>
    <row r="296" spans="1:10" ht="15">
      <c r="A296" s="4">
        <v>2.93000000000001</v>
      </c>
      <c r="B296" s="5">
        <v>0.02</v>
      </c>
      <c r="C296" s="5">
        <v>0.0114</v>
      </c>
      <c r="D296" s="5">
        <f t="shared" si="27"/>
        <v>0.0314</v>
      </c>
      <c r="E296" s="5">
        <f t="shared" si="28"/>
        <v>0.0920020000000003</v>
      </c>
      <c r="F296" s="5">
        <f t="shared" si="29"/>
        <v>3.0220020000000103</v>
      </c>
      <c r="G296" s="5">
        <f t="shared" si="33"/>
        <v>3</v>
      </c>
      <c r="H296" s="5">
        <f t="shared" si="32"/>
        <v>3</v>
      </c>
      <c r="I296" s="6">
        <f t="shared" si="31"/>
        <v>0.06999999999999007</v>
      </c>
      <c r="J296" s="8"/>
    </row>
    <row r="297" spans="1:10" ht="15">
      <c r="A297" s="4">
        <v>2.94000000000001</v>
      </c>
      <c r="B297" s="5">
        <v>0.02</v>
      </c>
      <c r="C297" s="5">
        <v>0.0114</v>
      </c>
      <c r="D297" s="5">
        <f t="shared" si="27"/>
        <v>0.0314</v>
      </c>
      <c r="E297" s="5">
        <f t="shared" si="28"/>
        <v>0.09231600000000031</v>
      </c>
      <c r="F297" s="5">
        <f t="shared" si="29"/>
        <v>3.0323160000000104</v>
      </c>
      <c r="G297" s="5">
        <f t="shared" si="33"/>
        <v>3</v>
      </c>
      <c r="H297" s="5">
        <f t="shared" si="32"/>
        <v>3</v>
      </c>
      <c r="I297" s="6">
        <f t="shared" si="31"/>
        <v>0.05999999999998984</v>
      </c>
      <c r="J297" s="8"/>
    </row>
    <row r="298" spans="1:10" ht="15">
      <c r="A298" s="4">
        <v>2.95000000000001</v>
      </c>
      <c r="B298" s="5">
        <v>0.02</v>
      </c>
      <c r="C298" s="5">
        <v>0.0114</v>
      </c>
      <c r="D298" s="5">
        <f t="shared" si="27"/>
        <v>0.0314</v>
      </c>
      <c r="E298" s="5">
        <f t="shared" si="28"/>
        <v>0.09263000000000031</v>
      </c>
      <c r="F298" s="5">
        <f t="shared" si="29"/>
        <v>3.04263000000001</v>
      </c>
      <c r="G298" s="5">
        <f t="shared" si="33"/>
        <v>3</v>
      </c>
      <c r="H298" s="5">
        <f t="shared" si="32"/>
        <v>3</v>
      </c>
      <c r="I298" s="6">
        <f t="shared" si="31"/>
        <v>0.04999999999999005</v>
      </c>
      <c r="J298" s="8"/>
    </row>
    <row r="299" spans="1:10" ht="15">
      <c r="A299" s="4">
        <v>2.96000000000001</v>
      </c>
      <c r="B299" s="5">
        <v>0.02</v>
      </c>
      <c r="C299" s="5">
        <v>0.0114</v>
      </c>
      <c r="D299" s="5">
        <f t="shared" si="27"/>
        <v>0.0314</v>
      </c>
      <c r="E299" s="5">
        <f t="shared" si="28"/>
        <v>0.09294400000000032</v>
      </c>
      <c r="F299" s="5">
        <f t="shared" si="29"/>
        <v>3.0529440000000103</v>
      </c>
      <c r="G299" s="5">
        <f t="shared" si="33"/>
        <v>3.0500000000000003</v>
      </c>
      <c r="H299" s="5">
        <f t="shared" si="32"/>
        <v>3.0500000000000003</v>
      </c>
      <c r="I299" s="6">
        <f t="shared" si="31"/>
        <v>0.08999999999999009</v>
      </c>
      <c r="J299" s="8"/>
    </row>
    <row r="300" spans="1:10" ht="15">
      <c r="A300" s="4">
        <v>2.97000000000001</v>
      </c>
      <c r="B300" s="5">
        <v>0.02</v>
      </c>
      <c r="C300" s="5">
        <v>0.0114</v>
      </c>
      <c r="D300" s="5">
        <f t="shared" si="27"/>
        <v>0.0314</v>
      </c>
      <c r="E300" s="5">
        <f t="shared" si="28"/>
        <v>0.0932580000000003</v>
      </c>
      <c r="F300" s="5">
        <f t="shared" si="29"/>
        <v>3.0632580000000105</v>
      </c>
      <c r="G300" s="5">
        <f t="shared" si="33"/>
        <v>3.0500000000000003</v>
      </c>
      <c r="H300" s="5">
        <f t="shared" si="32"/>
        <v>3.0500000000000003</v>
      </c>
      <c r="I300" s="6">
        <f t="shared" si="31"/>
        <v>0.0799999999999903</v>
      </c>
      <c r="J300" s="8"/>
    </row>
    <row r="301" spans="1:10" ht="15">
      <c r="A301" s="4">
        <v>2.98000000000001</v>
      </c>
      <c r="B301" s="5">
        <v>0.02</v>
      </c>
      <c r="C301" s="5">
        <v>0.0114</v>
      </c>
      <c r="D301" s="5">
        <f t="shared" si="27"/>
        <v>0.0314</v>
      </c>
      <c r="E301" s="5">
        <f t="shared" si="28"/>
        <v>0.09357200000000031</v>
      </c>
      <c r="F301" s="5">
        <f t="shared" si="29"/>
        <v>3.0735720000000106</v>
      </c>
      <c r="G301" s="5">
        <f t="shared" si="33"/>
        <v>3.0500000000000003</v>
      </c>
      <c r="H301" s="5">
        <f t="shared" si="32"/>
        <v>3.0500000000000003</v>
      </c>
      <c r="I301" s="6">
        <f t="shared" si="31"/>
        <v>0.06999999999999007</v>
      </c>
      <c r="J301" s="8"/>
    </row>
    <row r="302" spans="1:10" ht="15">
      <c r="A302" s="4">
        <v>2.99000000000001</v>
      </c>
      <c r="B302" s="5">
        <v>0.02</v>
      </c>
      <c r="C302" s="5">
        <v>0.0114</v>
      </c>
      <c r="D302" s="5">
        <f t="shared" si="27"/>
        <v>0.0314</v>
      </c>
      <c r="E302" s="5">
        <f t="shared" si="28"/>
        <v>0.0938860000000003</v>
      </c>
      <c r="F302" s="5">
        <f t="shared" si="29"/>
        <v>3.0838860000000103</v>
      </c>
      <c r="G302" s="5">
        <f t="shared" si="33"/>
        <v>3.0500000000000003</v>
      </c>
      <c r="H302" s="5">
        <f t="shared" si="32"/>
        <v>3.0500000000000003</v>
      </c>
      <c r="I302" s="6">
        <f t="shared" si="31"/>
        <v>0.05999999999999028</v>
      </c>
      <c r="J302" s="8"/>
    </row>
    <row r="303" spans="1:10" ht="15">
      <c r="A303" s="4">
        <v>3.00000000000001</v>
      </c>
      <c r="B303" s="5">
        <v>0.02</v>
      </c>
      <c r="C303" s="5">
        <v>0.0114</v>
      </c>
      <c r="D303" s="5">
        <f t="shared" si="27"/>
        <v>0.0314</v>
      </c>
      <c r="E303" s="5">
        <f t="shared" si="28"/>
        <v>0.09420000000000031</v>
      </c>
      <c r="F303" s="5">
        <f t="shared" si="29"/>
        <v>3.0942000000000105</v>
      </c>
      <c r="G303" s="5">
        <f t="shared" si="33"/>
        <v>3.0500000000000003</v>
      </c>
      <c r="H303" s="5">
        <f t="shared" si="32"/>
        <v>3.0500000000000003</v>
      </c>
      <c r="I303" s="6">
        <f t="shared" si="31"/>
        <v>0.04999999999999005</v>
      </c>
      <c r="J303" s="8"/>
    </row>
    <row r="304" spans="1:10" ht="15">
      <c r="A304" s="4">
        <v>3.01000000000001</v>
      </c>
      <c r="B304" s="5">
        <v>0.02</v>
      </c>
      <c r="C304" s="5">
        <v>0.0114</v>
      </c>
      <c r="D304" s="5">
        <f t="shared" si="27"/>
        <v>0.0314</v>
      </c>
      <c r="E304" s="5">
        <f t="shared" si="28"/>
        <v>0.0945140000000003</v>
      </c>
      <c r="F304" s="5">
        <f t="shared" si="29"/>
        <v>3.10451400000001</v>
      </c>
      <c r="G304" s="5">
        <f t="shared" si="33"/>
        <v>3.1</v>
      </c>
      <c r="H304" s="5">
        <f t="shared" si="32"/>
        <v>3.1</v>
      </c>
      <c r="I304" s="6">
        <f t="shared" si="31"/>
        <v>0.08999999999999009</v>
      </c>
      <c r="J304" s="8"/>
    </row>
    <row r="305" spans="1:10" ht="15">
      <c r="A305" s="4">
        <v>3.02000000000001</v>
      </c>
      <c r="B305" s="5">
        <v>0.02</v>
      </c>
      <c r="C305" s="5">
        <v>0.0114</v>
      </c>
      <c r="D305" s="5">
        <f t="shared" si="27"/>
        <v>0.0314</v>
      </c>
      <c r="E305" s="5">
        <f t="shared" si="28"/>
        <v>0.0948280000000003</v>
      </c>
      <c r="F305" s="5">
        <f t="shared" si="29"/>
        <v>3.11482800000001</v>
      </c>
      <c r="G305" s="5">
        <f t="shared" si="33"/>
        <v>3.1</v>
      </c>
      <c r="H305" s="5">
        <f t="shared" si="32"/>
        <v>3.1</v>
      </c>
      <c r="I305" s="6">
        <f t="shared" si="31"/>
        <v>0.0799999999999903</v>
      </c>
      <c r="J305" s="8"/>
    </row>
    <row r="306" spans="1:10" ht="15">
      <c r="A306" s="4">
        <v>3.03000000000001</v>
      </c>
      <c r="B306" s="5">
        <v>0.02</v>
      </c>
      <c r="C306" s="5">
        <v>0.0114</v>
      </c>
      <c r="D306" s="5">
        <f t="shared" si="27"/>
        <v>0.0314</v>
      </c>
      <c r="E306" s="5">
        <f t="shared" si="28"/>
        <v>0.09514200000000031</v>
      </c>
      <c r="F306" s="5">
        <f t="shared" si="29"/>
        <v>3.1251420000000105</v>
      </c>
      <c r="G306" s="5">
        <f t="shared" si="33"/>
        <v>3.1</v>
      </c>
      <c r="H306" s="5">
        <f t="shared" si="32"/>
        <v>3.1</v>
      </c>
      <c r="I306" s="6">
        <f t="shared" si="31"/>
        <v>0.06999999999999007</v>
      </c>
      <c r="J306" s="8"/>
    </row>
    <row r="307" spans="1:10" ht="15">
      <c r="A307" s="4">
        <v>3.04000000000001</v>
      </c>
      <c r="B307" s="5">
        <v>0.02</v>
      </c>
      <c r="C307" s="5">
        <v>0.0114</v>
      </c>
      <c r="D307" s="5">
        <f t="shared" si="27"/>
        <v>0.0314</v>
      </c>
      <c r="E307" s="5">
        <f t="shared" si="28"/>
        <v>0.0954560000000003</v>
      </c>
      <c r="F307" s="5">
        <f t="shared" si="29"/>
        <v>3.1354560000000102</v>
      </c>
      <c r="G307" s="5">
        <f t="shared" si="33"/>
        <v>3.1</v>
      </c>
      <c r="H307" s="5">
        <f t="shared" si="32"/>
        <v>3.1</v>
      </c>
      <c r="I307" s="6">
        <f t="shared" si="31"/>
        <v>0.05999999999999028</v>
      </c>
      <c r="J307" s="8"/>
    </row>
    <row r="308" spans="1:10" ht="15">
      <c r="A308" s="4">
        <v>3.05000000000001</v>
      </c>
      <c r="B308" s="5">
        <v>0.02</v>
      </c>
      <c r="C308" s="5">
        <v>0.0114</v>
      </c>
      <c r="D308" s="5">
        <f t="shared" si="27"/>
        <v>0.0314</v>
      </c>
      <c r="E308" s="5">
        <f t="shared" si="28"/>
        <v>0.09577000000000031</v>
      </c>
      <c r="F308" s="5">
        <f t="shared" si="29"/>
        <v>3.1457700000000104</v>
      </c>
      <c r="G308" s="5">
        <f t="shared" si="33"/>
        <v>3.1</v>
      </c>
      <c r="H308" s="5">
        <f t="shared" si="32"/>
        <v>3.1</v>
      </c>
      <c r="I308" s="6">
        <f t="shared" si="31"/>
        <v>0.04999999999999005</v>
      </c>
      <c r="J308" s="8"/>
    </row>
    <row r="309" spans="1:10" ht="15">
      <c r="A309" s="4">
        <v>3.06000000000001</v>
      </c>
      <c r="B309" s="5">
        <v>0.02</v>
      </c>
      <c r="C309" s="5">
        <v>0.0114</v>
      </c>
      <c r="D309" s="5">
        <f t="shared" si="27"/>
        <v>0.0314</v>
      </c>
      <c r="E309" s="5">
        <f t="shared" si="28"/>
        <v>0.0960840000000003</v>
      </c>
      <c r="F309" s="5">
        <f t="shared" si="29"/>
        <v>3.15608400000001</v>
      </c>
      <c r="G309" s="5">
        <f t="shared" si="33"/>
        <v>3.1500000000000004</v>
      </c>
      <c r="H309" s="5">
        <f t="shared" si="32"/>
        <v>3.1500000000000004</v>
      </c>
      <c r="I309" s="6">
        <f t="shared" si="31"/>
        <v>0.08999999999999053</v>
      </c>
      <c r="J309" s="8"/>
    </row>
    <row r="310" spans="1:10" ht="15">
      <c r="A310" s="4">
        <v>3.07000000000001</v>
      </c>
      <c r="B310" s="5">
        <v>0.02</v>
      </c>
      <c r="C310" s="5">
        <v>0.0114</v>
      </c>
      <c r="D310" s="5">
        <f aca="true" t="shared" si="34" ref="D310:D373">B310+C310</f>
        <v>0.0314</v>
      </c>
      <c r="E310" s="5">
        <f aca="true" t="shared" si="35" ref="E310:E373">A310*D310</f>
        <v>0.0963980000000003</v>
      </c>
      <c r="F310" s="5">
        <f aca="true" t="shared" si="36" ref="F310:F373">A310+E310</f>
        <v>3.1663980000000103</v>
      </c>
      <c r="G310" s="5">
        <f t="shared" si="33"/>
        <v>3.1500000000000004</v>
      </c>
      <c r="H310" s="5">
        <f t="shared" si="32"/>
        <v>3.1500000000000004</v>
      </c>
      <c r="I310" s="6">
        <f t="shared" si="31"/>
        <v>0.0799999999999903</v>
      </c>
      <c r="J310" s="8"/>
    </row>
    <row r="311" spans="1:10" ht="15">
      <c r="A311" s="4">
        <v>3.08000000000002</v>
      </c>
      <c r="B311" s="5">
        <v>0.02</v>
      </c>
      <c r="C311" s="5">
        <v>0.0114</v>
      </c>
      <c r="D311" s="5">
        <f t="shared" si="34"/>
        <v>0.0314</v>
      </c>
      <c r="E311" s="5">
        <f t="shared" si="35"/>
        <v>0.09671200000000062</v>
      </c>
      <c r="F311" s="5">
        <f t="shared" si="36"/>
        <v>3.1767120000000206</v>
      </c>
      <c r="G311" s="5">
        <f t="shared" si="33"/>
        <v>3.1500000000000004</v>
      </c>
      <c r="H311" s="5">
        <f t="shared" si="32"/>
        <v>3.1500000000000004</v>
      </c>
      <c r="I311" s="6">
        <f t="shared" si="31"/>
        <v>0.0699999999999803</v>
      </c>
      <c r="J311" s="8"/>
    </row>
    <row r="312" spans="1:10" ht="15">
      <c r="A312" s="4">
        <v>3.09000000000001</v>
      </c>
      <c r="B312" s="5">
        <v>0.02</v>
      </c>
      <c r="C312" s="5">
        <v>0.0114</v>
      </c>
      <c r="D312" s="5">
        <f t="shared" si="34"/>
        <v>0.0314</v>
      </c>
      <c r="E312" s="5">
        <f t="shared" si="35"/>
        <v>0.0970260000000003</v>
      </c>
      <c r="F312" s="5">
        <f t="shared" si="36"/>
        <v>3.1870260000000106</v>
      </c>
      <c r="G312" s="5">
        <f t="shared" si="33"/>
        <v>3.1500000000000004</v>
      </c>
      <c r="H312" s="5">
        <f t="shared" si="32"/>
        <v>3.1500000000000004</v>
      </c>
      <c r="I312" s="6">
        <f t="shared" si="31"/>
        <v>0.05999999999999028</v>
      </c>
      <c r="J312" s="8"/>
    </row>
    <row r="313" spans="1:10" ht="15">
      <c r="A313" s="4">
        <v>3.10000000000001</v>
      </c>
      <c r="B313" s="5">
        <v>0.02</v>
      </c>
      <c r="C313" s="5">
        <v>0.0114</v>
      </c>
      <c r="D313" s="5">
        <f t="shared" si="34"/>
        <v>0.0314</v>
      </c>
      <c r="E313" s="5">
        <f t="shared" si="35"/>
        <v>0.0973400000000003</v>
      </c>
      <c r="F313" s="5">
        <f t="shared" si="36"/>
        <v>3.1973400000000103</v>
      </c>
      <c r="G313" s="5">
        <f t="shared" si="33"/>
        <v>3.1500000000000004</v>
      </c>
      <c r="H313" s="5">
        <f t="shared" si="32"/>
        <v>3.1500000000000004</v>
      </c>
      <c r="I313" s="6">
        <f t="shared" si="31"/>
        <v>0.049999999999990496</v>
      </c>
      <c r="J313" s="8"/>
    </row>
    <row r="314" spans="1:10" ht="15">
      <c r="A314" s="4">
        <v>3.11000000000001</v>
      </c>
      <c r="B314" s="5">
        <v>0.02</v>
      </c>
      <c r="C314" s="5">
        <v>0.0114</v>
      </c>
      <c r="D314" s="5">
        <f t="shared" si="34"/>
        <v>0.0314</v>
      </c>
      <c r="E314" s="5">
        <f t="shared" si="35"/>
        <v>0.09765400000000031</v>
      </c>
      <c r="F314" s="5">
        <f t="shared" si="36"/>
        <v>3.2076540000000104</v>
      </c>
      <c r="G314" s="5">
        <f t="shared" si="33"/>
        <v>3.2</v>
      </c>
      <c r="H314" s="5">
        <f t="shared" si="32"/>
        <v>3.2</v>
      </c>
      <c r="I314" s="6">
        <f t="shared" si="31"/>
        <v>0.08999999999999009</v>
      </c>
      <c r="J314" s="8"/>
    </row>
    <row r="315" spans="1:10" ht="15">
      <c r="A315" s="4">
        <v>3.12000000000002</v>
      </c>
      <c r="B315" s="5">
        <v>0.02</v>
      </c>
      <c r="C315" s="5">
        <v>0.0114</v>
      </c>
      <c r="D315" s="5">
        <f t="shared" si="34"/>
        <v>0.0314</v>
      </c>
      <c r="E315" s="5">
        <f t="shared" si="35"/>
        <v>0.09796800000000062</v>
      </c>
      <c r="F315" s="5">
        <f t="shared" si="36"/>
        <v>3.217968000000021</v>
      </c>
      <c r="G315" s="5">
        <f t="shared" si="33"/>
        <v>3.2</v>
      </c>
      <c r="H315" s="5">
        <f t="shared" si="32"/>
        <v>3.2</v>
      </c>
      <c r="I315" s="6">
        <f t="shared" si="31"/>
        <v>0.07999999999998009</v>
      </c>
      <c r="J315" s="8"/>
    </row>
    <row r="316" spans="1:10" ht="15">
      <c r="A316" s="4">
        <v>3.13000000000002</v>
      </c>
      <c r="B316" s="5">
        <v>0.02</v>
      </c>
      <c r="C316" s="5">
        <v>0.0114</v>
      </c>
      <c r="D316" s="5">
        <f t="shared" si="34"/>
        <v>0.0314</v>
      </c>
      <c r="E316" s="5">
        <f t="shared" si="35"/>
        <v>0.09828200000000062</v>
      </c>
      <c r="F316" s="5">
        <f t="shared" si="36"/>
        <v>3.2282820000000205</v>
      </c>
      <c r="G316" s="5">
        <f t="shared" si="33"/>
        <v>3.2</v>
      </c>
      <c r="H316" s="5">
        <f t="shared" si="32"/>
        <v>3.2</v>
      </c>
      <c r="I316" s="6">
        <f t="shared" si="31"/>
        <v>0.0699999999999803</v>
      </c>
      <c r="J316" s="8"/>
    </row>
    <row r="317" spans="1:10" ht="15">
      <c r="A317" s="4">
        <v>3.14000000000002</v>
      </c>
      <c r="B317" s="5">
        <v>0.02</v>
      </c>
      <c r="C317" s="5">
        <v>0.0114</v>
      </c>
      <c r="D317" s="5">
        <f t="shared" si="34"/>
        <v>0.0314</v>
      </c>
      <c r="E317" s="5">
        <f t="shared" si="35"/>
        <v>0.09859600000000063</v>
      </c>
      <c r="F317" s="5">
        <f t="shared" si="36"/>
        <v>3.2385960000000207</v>
      </c>
      <c r="G317" s="5">
        <f t="shared" si="33"/>
        <v>3.2</v>
      </c>
      <c r="H317" s="5">
        <f t="shared" si="32"/>
        <v>3.2</v>
      </c>
      <c r="I317" s="6">
        <f t="shared" si="31"/>
        <v>0.05999999999998007</v>
      </c>
      <c r="J317" s="8"/>
    </row>
    <row r="318" spans="1:10" ht="15">
      <c r="A318" s="4">
        <v>3.15000000000002</v>
      </c>
      <c r="B318" s="5">
        <v>0.02</v>
      </c>
      <c r="C318" s="5">
        <v>0.0114</v>
      </c>
      <c r="D318" s="5">
        <f t="shared" si="34"/>
        <v>0.0314</v>
      </c>
      <c r="E318" s="5">
        <f t="shared" si="35"/>
        <v>0.09891000000000062</v>
      </c>
      <c r="F318" s="5">
        <f t="shared" si="36"/>
        <v>3.2489100000000204</v>
      </c>
      <c r="G318" s="5">
        <f t="shared" si="33"/>
        <v>3.2</v>
      </c>
      <c r="H318" s="5">
        <f t="shared" si="32"/>
        <v>3.2</v>
      </c>
      <c r="I318" s="6">
        <f t="shared" si="31"/>
        <v>0.04999999999998028</v>
      </c>
      <c r="J318" s="8"/>
    </row>
    <row r="319" spans="1:10" ht="15">
      <c r="A319" s="4">
        <v>3.16000000000002</v>
      </c>
      <c r="B319" s="5">
        <v>0.02</v>
      </c>
      <c r="C319" s="5">
        <v>0.0114</v>
      </c>
      <c r="D319" s="5">
        <f t="shared" si="34"/>
        <v>0.0314</v>
      </c>
      <c r="E319" s="5">
        <f t="shared" si="35"/>
        <v>0.09922400000000062</v>
      </c>
      <c r="F319" s="5">
        <f t="shared" si="36"/>
        <v>3.2592240000000205</v>
      </c>
      <c r="G319" s="5">
        <f t="shared" si="33"/>
        <v>3.25</v>
      </c>
      <c r="H319" s="5">
        <f t="shared" si="32"/>
        <v>3.25</v>
      </c>
      <c r="I319" s="6">
        <f t="shared" si="31"/>
        <v>0.08999999999997987</v>
      </c>
      <c r="J319" s="8"/>
    </row>
    <row r="320" spans="1:10" ht="15">
      <c r="A320" s="4">
        <v>3.17000000000002</v>
      </c>
      <c r="B320" s="5">
        <v>0.02</v>
      </c>
      <c r="C320" s="5">
        <v>0.0114</v>
      </c>
      <c r="D320" s="5">
        <f t="shared" si="34"/>
        <v>0.0314</v>
      </c>
      <c r="E320" s="5">
        <f t="shared" si="35"/>
        <v>0.09953800000000061</v>
      </c>
      <c r="F320" s="5">
        <f t="shared" si="36"/>
        <v>3.2695380000000207</v>
      </c>
      <c r="G320" s="5">
        <f t="shared" si="33"/>
        <v>3.25</v>
      </c>
      <c r="H320" s="5">
        <f t="shared" si="32"/>
        <v>3.25</v>
      </c>
      <c r="I320" s="6">
        <f t="shared" si="31"/>
        <v>0.07999999999998009</v>
      </c>
      <c r="J320" s="8"/>
    </row>
    <row r="321" spans="1:10" ht="15">
      <c r="A321" s="4">
        <v>3.18000000000002</v>
      </c>
      <c r="B321" s="5">
        <v>0.02</v>
      </c>
      <c r="C321" s="5">
        <v>0.0114</v>
      </c>
      <c r="D321" s="5">
        <f t="shared" si="34"/>
        <v>0.0314</v>
      </c>
      <c r="E321" s="5">
        <f t="shared" si="35"/>
        <v>0.09985200000000062</v>
      </c>
      <c r="F321" s="5">
        <f t="shared" si="36"/>
        <v>3.279852000000021</v>
      </c>
      <c r="G321" s="5">
        <f t="shared" si="33"/>
        <v>3.25</v>
      </c>
      <c r="H321" s="5">
        <f t="shared" si="32"/>
        <v>3.25</v>
      </c>
      <c r="I321" s="6">
        <f t="shared" si="31"/>
        <v>0.06999999999997986</v>
      </c>
      <c r="J321" s="8"/>
    </row>
    <row r="322" spans="1:10" ht="15">
      <c r="A322" s="4">
        <v>3.19000000000002</v>
      </c>
      <c r="B322" s="5">
        <v>0.02</v>
      </c>
      <c r="C322" s="5">
        <v>0.0114</v>
      </c>
      <c r="D322" s="5">
        <f t="shared" si="34"/>
        <v>0.0314</v>
      </c>
      <c r="E322" s="5">
        <f t="shared" si="35"/>
        <v>0.10016600000000062</v>
      </c>
      <c r="F322" s="5">
        <f t="shared" si="36"/>
        <v>3.2901660000000206</v>
      </c>
      <c r="G322" s="5">
        <f t="shared" si="33"/>
        <v>3.25</v>
      </c>
      <c r="H322" s="5">
        <f t="shared" si="32"/>
        <v>3.25</v>
      </c>
      <c r="I322" s="6">
        <f aca="true" t="shared" si="37" ref="I322:I385">H322-A322</f>
        <v>0.05999999999998007</v>
      </c>
      <c r="J322" s="8"/>
    </row>
    <row r="323" spans="1:10" ht="15">
      <c r="A323" s="4">
        <v>3.20000000000002</v>
      </c>
      <c r="B323" s="5">
        <v>0.02</v>
      </c>
      <c r="C323" s="5">
        <v>0.0114</v>
      </c>
      <c r="D323" s="5">
        <f t="shared" si="34"/>
        <v>0.0314</v>
      </c>
      <c r="E323" s="5">
        <f t="shared" si="35"/>
        <v>0.10048000000000062</v>
      </c>
      <c r="F323" s="5">
        <f t="shared" si="36"/>
        <v>3.3004800000000207</v>
      </c>
      <c r="G323" s="5">
        <f t="shared" si="33"/>
        <v>3.3000000000000003</v>
      </c>
      <c r="H323" s="5">
        <f t="shared" si="32"/>
        <v>3.3000000000000003</v>
      </c>
      <c r="I323" s="6">
        <f t="shared" si="37"/>
        <v>0.0999999999999801</v>
      </c>
      <c r="J323" s="8"/>
    </row>
    <row r="324" spans="1:10" ht="15">
      <c r="A324" s="4">
        <v>3.21000000000002</v>
      </c>
      <c r="B324" s="5">
        <v>0.02</v>
      </c>
      <c r="C324" s="5">
        <v>0.0114</v>
      </c>
      <c r="D324" s="5">
        <f t="shared" si="34"/>
        <v>0.0314</v>
      </c>
      <c r="E324" s="5">
        <f t="shared" si="35"/>
        <v>0.10079400000000062</v>
      </c>
      <c r="F324" s="5">
        <f t="shared" si="36"/>
        <v>3.3107940000000204</v>
      </c>
      <c r="G324" s="5">
        <f t="shared" si="33"/>
        <v>3.3000000000000003</v>
      </c>
      <c r="H324" s="5">
        <f aca="true" t="shared" si="38" ref="H324:H387">IF((FLOOR(G324,0.05))&lt;A324,A324,FLOOR(G324,0.05))</f>
        <v>3.3000000000000003</v>
      </c>
      <c r="I324" s="6">
        <f t="shared" si="37"/>
        <v>0.08999999999998032</v>
      </c>
      <c r="J324" s="8"/>
    </row>
    <row r="325" spans="1:10" ht="15">
      <c r="A325" s="4">
        <v>3.22000000000002</v>
      </c>
      <c r="B325" s="5">
        <v>0.02</v>
      </c>
      <c r="C325" s="5">
        <v>0.0114</v>
      </c>
      <c r="D325" s="5">
        <f t="shared" si="34"/>
        <v>0.0314</v>
      </c>
      <c r="E325" s="5">
        <f t="shared" si="35"/>
        <v>0.10110800000000063</v>
      </c>
      <c r="F325" s="5">
        <f t="shared" si="36"/>
        <v>3.3211080000000206</v>
      </c>
      <c r="G325" s="5">
        <f t="shared" si="33"/>
        <v>3.3000000000000003</v>
      </c>
      <c r="H325" s="5">
        <f t="shared" si="38"/>
        <v>3.3000000000000003</v>
      </c>
      <c r="I325" s="6">
        <f t="shared" si="37"/>
        <v>0.07999999999998009</v>
      </c>
      <c r="J325" s="8"/>
    </row>
    <row r="326" spans="1:10" ht="15">
      <c r="A326" s="4">
        <v>3.23000000000002</v>
      </c>
      <c r="B326" s="5">
        <v>0.02</v>
      </c>
      <c r="C326" s="5">
        <v>0.0114</v>
      </c>
      <c r="D326" s="5">
        <f t="shared" si="34"/>
        <v>0.0314</v>
      </c>
      <c r="E326" s="5">
        <f t="shared" si="35"/>
        <v>0.10142200000000062</v>
      </c>
      <c r="F326" s="5">
        <f t="shared" si="36"/>
        <v>3.3314220000000208</v>
      </c>
      <c r="G326" s="5">
        <f t="shared" si="33"/>
        <v>3.3000000000000003</v>
      </c>
      <c r="H326" s="5">
        <f t="shared" si="38"/>
        <v>3.3000000000000003</v>
      </c>
      <c r="I326" s="6">
        <f t="shared" si="37"/>
        <v>0.0699999999999803</v>
      </c>
      <c r="J326" s="8"/>
    </row>
    <row r="327" spans="1:10" ht="15">
      <c r="A327" s="4">
        <v>3.24000000000002</v>
      </c>
      <c r="B327" s="5">
        <v>0.02</v>
      </c>
      <c r="C327" s="5">
        <v>0.0114</v>
      </c>
      <c r="D327" s="5">
        <f t="shared" si="34"/>
        <v>0.0314</v>
      </c>
      <c r="E327" s="5">
        <f t="shared" si="35"/>
        <v>0.10173600000000063</v>
      </c>
      <c r="F327" s="5">
        <f t="shared" si="36"/>
        <v>3.341736000000021</v>
      </c>
      <c r="G327" s="5">
        <f t="shared" si="33"/>
        <v>3.3000000000000003</v>
      </c>
      <c r="H327" s="5">
        <f t="shared" si="38"/>
        <v>3.3000000000000003</v>
      </c>
      <c r="I327" s="6">
        <f t="shared" si="37"/>
        <v>0.05999999999998007</v>
      </c>
      <c r="J327" s="8"/>
    </row>
    <row r="328" spans="1:10" ht="15">
      <c r="A328" s="4">
        <v>3.25000000000002</v>
      </c>
      <c r="B328" s="5">
        <v>0.02</v>
      </c>
      <c r="C328" s="5">
        <v>0.0114</v>
      </c>
      <c r="D328" s="5">
        <f t="shared" si="34"/>
        <v>0.0314</v>
      </c>
      <c r="E328" s="5">
        <f t="shared" si="35"/>
        <v>0.10205000000000061</v>
      </c>
      <c r="F328" s="5">
        <f t="shared" si="36"/>
        <v>3.3520500000000206</v>
      </c>
      <c r="G328" s="5">
        <f t="shared" si="33"/>
        <v>3.35</v>
      </c>
      <c r="H328" s="5">
        <f t="shared" si="38"/>
        <v>3.35</v>
      </c>
      <c r="I328" s="6">
        <f t="shared" si="37"/>
        <v>0.0999999999999801</v>
      </c>
      <c r="J328" s="8"/>
    </row>
    <row r="329" spans="1:10" ht="15">
      <c r="A329" s="4">
        <v>3.26000000000002</v>
      </c>
      <c r="B329" s="5">
        <v>0.02</v>
      </c>
      <c r="C329" s="5">
        <v>0.0114</v>
      </c>
      <c r="D329" s="5">
        <f t="shared" si="34"/>
        <v>0.0314</v>
      </c>
      <c r="E329" s="5">
        <f t="shared" si="35"/>
        <v>0.10236400000000062</v>
      </c>
      <c r="F329" s="5">
        <f t="shared" si="36"/>
        <v>3.362364000000021</v>
      </c>
      <c r="G329" s="5">
        <f t="shared" si="33"/>
        <v>3.35</v>
      </c>
      <c r="H329" s="5">
        <f t="shared" si="38"/>
        <v>3.35</v>
      </c>
      <c r="I329" s="6">
        <f t="shared" si="37"/>
        <v>0.08999999999997987</v>
      </c>
      <c r="J329" s="8"/>
    </row>
    <row r="330" spans="1:10" ht="15">
      <c r="A330" s="4">
        <v>3.27000000000002</v>
      </c>
      <c r="B330" s="5">
        <v>0.02</v>
      </c>
      <c r="C330" s="5">
        <v>0.0114</v>
      </c>
      <c r="D330" s="5">
        <f t="shared" si="34"/>
        <v>0.0314</v>
      </c>
      <c r="E330" s="5">
        <f t="shared" si="35"/>
        <v>0.10267800000000062</v>
      </c>
      <c r="F330" s="5">
        <f t="shared" si="36"/>
        <v>3.3726780000000205</v>
      </c>
      <c r="G330" s="5">
        <f t="shared" si="33"/>
        <v>3.35</v>
      </c>
      <c r="H330" s="5">
        <f t="shared" si="38"/>
        <v>3.35</v>
      </c>
      <c r="I330" s="6">
        <f t="shared" si="37"/>
        <v>0.07999999999998009</v>
      </c>
      <c r="J330" s="8"/>
    </row>
    <row r="331" spans="1:10" ht="15">
      <c r="A331" s="4">
        <v>3.28000000000002</v>
      </c>
      <c r="B331" s="5">
        <v>0.02</v>
      </c>
      <c r="C331" s="5">
        <v>0.0114</v>
      </c>
      <c r="D331" s="5">
        <f t="shared" si="34"/>
        <v>0.0314</v>
      </c>
      <c r="E331" s="5">
        <f t="shared" si="35"/>
        <v>0.10299200000000061</v>
      </c>
      <c r="F331" s="5">
        <f t="shared" si="36"/>
        <v>3.38299200000002</v>
      </c>
      <c r="G331" s="5">
        <f t="shared" si="33"/>
        <v>3.35</v>
      </c>
      <c r="H331" s="5">
        <f t="shared" si="38"/>
        <v>3.35</v>
      </c>
      <c r="I331" s="6">
        <f t="shared" si="37"/>
        <v>0.0699999999999803</v>
      </c>
      <c r="J331" s="8"/>
    </row>
    <row r="332" spans="1:10" ht="15">
      <c r="A332" s="4">
        <v>3.29000000000002</v>
      </c>
      <c r="B332" s="5">
        <v>0.02</v>
      </c>
      <c r="C332" s="5">
        <v>0.0114</v>
      </c>
      <c r="D332" s="5">
        <f t="shared" si="34"/>
        <v>0.0314</v>
      </c>
      <c r="E332" s="5">
        <f t="shared" si="35"/>
        <v>0.10330600000000062</v>
      </c>
      <c r="F332" s="5">
        <f t="shared" si="36"/>
        <v>3.393306000000021</v>
      </c>
      <c r="G332" s="5">
        <f t="shared" si="33"/>
        <v>3.35</v>
      </c>
      <c r="H332" s="5">
        <f t="shared" si="38"/>
        <v>3.35</v>
      </c>
      <c r="I332" s="6">
        <f t="shared" si="37"/>
        <v>0.05999999999998007</v>
      </c>
      <c r="J332" s="8"/>
    </row>
    <row r="333" spans="1:10" ht="15">
      <c r="A333" s="4">
        <v>3.30000000000002</v>
      </c>
      <c r="B333" s="5">
        <v>0.02</v>
      </c>
      <c r="C333" s="5">
        <v>0.0114</v>
      </c>
      <c r="D333" s="5">
        <f t="shared" si="34"/>
        <v>0.0314</v>
      </c>
      <c r="E333" s="5">
        <f t="shared" si="35"/>
        <v>0.10362000000000061</v>
      </c>
      <c r="F333" s="5">
        <f t="shared" si="36"/>
        <v>3.4036200000000205</v>
      </c>
      <c r="G333" s="5">
        <f t="shared" si="33"/>
        <v>3.4000000000000004</v>
      </c>
      <c r="H333" s="5">
        <f t="shared" si="38"/>
        <v>3.4000000000000004</v>
      </c>
      <c r="I333" s="6">
        <f t="shared" si="37"/>
        <v>0.09999999999998055</v>
      </c>
      <c r="J333" s="8"/>
    </row>
    <row r="334" spans="1:10" ht="15">
      <c r="A334" s="4">
        <v>3.31000000000002</v>
      </c>
      <c r="B334" s="5">
        <v>0.02</v>
      </c>
      <c r="C334" s="5">
        <v>0.0114</v>
      </c>
      <c r="D334" s="5">
        <f t="shared" si="34"/>
        <v>0.0314</v>
      </c>
      <c r="E334" s="5">
        <f t="shared" si="35"/>
        <v>0.10393400000000062</v>
      </c>
      <c r="F334" s="5">
        <f t="shared" si="36"/>
        <v>3.4139340000000207</v>
      </c>
      <c r="G334" s="5">
        <f t="shared" si="33"/>
        <v>3.4000000000000004</v>
      </c>
      <c r="H334" s="5">
        <f t="shared" si="38"/>
        <v>3.4000000000000004</v>
      </c>
      <c r="I334" s="6">
        <f t="shared" si="37"/>
        <v>0.08999999999998032</v>
      </c>
      <c r="J334" s="8"/>
    </row>
    <row r="335" spans="1:10" ht="15">
      <c r="A335" s="4">
        <v>3.32000000000002</v>
      </c>
      <c r="B335" s="5">
        <v>0.02</v>
      </c>
      <c r="C335" s="5">
        <v>0.0114</v>
      </c>
      <c r="D335" s="5">
        <f t="shared" si="34"/>
        <v>0.0314</v>
      </c>
      <c r="E335" s="5">
        <f t="shared" si="35"/>
        <v>0.10424800000000062</v>
      </c>
      <c r="F335" s="5">
        <f t="shared" si="36"/>
        <v>3.4242480000000204</v>
      </c>
      <c r="G335" s="5">
        <f t="shared" si="33"/>
        <v>3.4000000000000004</v>
      </c>
      <c r="H335" s="5">
        <f t="shared" si="38"/>
        <v>3.4000000000000004</v>
      </c>
      <c r="I335" s="6">
        <f t="shared" si="37"/>
        <v>0.07999999999998053</v>
      </c>
      <c r="J335" s="8"/>
    </row>
    <row r="336" spans="1:10" ht="15">
      <c r="A336" s="4">
        <v>3.33000000000002</v>
      </c>
      <c r="B336" s="5">
        <v>0.02</v>
      </c>
      <c r="C336" s="5">
        <v>0.0114</v>
      </c>
      <c r="D336" s="5">
        <f t="shared" si="34"/>
        <v>0.0314</v>
      </c>
      <c r="E336" s="5">
        <f t="shared" si="35"/>
        <v>0.10456200000000063</v>
      </c>
      <c r="F336" s="5">
        <f t="shared" si="36"/>
        <v>3.4345620000000205</v>
      </c>
      <c r="G336" s="5">
        <f t="shared" si="33"/>
        <v>3.4000000000000004</v>
      </c>
      <c r="H336" s="5">
        <f t="shared" si="38"/>
        <v>3.4000000000000004</v>
      </c>
      <c r="I336" s="6">
        <f t="shared" si="37"/>
        <v>0.0699999999999803</v>
      </c>
      <c r="J336" s="8"/>
    </row>
    <row r="337" spans="1:10" ht="15">
      <c r="A337" s="4">
        <v>3.34000000000002</v>
      </c>
      <c r="B337" s="5">
        <v>0.02</v>
      </c>
      <c r="C337" s="5">
        <v>0.0114</v>
      </c>
      <c r="D337" s="5">
        <f t="shared" si="34"/>
        <v>0.0314</v>
      </c>
      <c r="E337" s="5">
        <f t="shared" si="35"/>
        <v>0.10487600000000061</v>
      </c>
      <c r="F337" s="5">
        <f t="shared" si="36"/>
        <v>3.4448760000000203</v>
      </c>
      <c r="G337" s="5">
        <f t="shared" si="33"/>
        <v>3.4000000000000004</v>
      </c>
      <c r="H337" s="5">
        <f t="shared" si="38"/>
        <v>3.4000000000000004</v>
      </c>
      <c r="I337" s="6">
        <f t="shared" si="37"/>
        <v>0.05999999999998051</v>
      </c>
      <c r="J337" s="8"/>
    </row>
    <row r="338" spans="1:10" ht="15">
      <c r="A338" s="4">
        <v>3.35000000000002</v>
      </c>
      <c r="B338" s="5">
        <v>0.02</v>
      </c>
      <c r="C338" s="5">
        <v>0.0114</v>
      </c>
      <c r="D338" s="5">
        <f t="shared" si="34"/>
        <v>0.0314</v>
      </c>
      <c r="E338" s="5">
        <f t="shared" si="35"/>
        <v>0.10519000000000062</v>
      </c>
      <c r="F338" s="5">
        <f t="shared" si="36"/>
        <v>3.455190000000021</v>
      </c>
      <c r="G338" s="5">
        <f aca="true" t="shared" si="39" ref="G338:G401">FLOOR(F338,0.05)</f>
        <v>3.45</v>
      </c>
      <c r="H338" s="5">
        <f t="shared" si="38"/>
        <v>3.45</v>
      </c>
      <c r="I338" s="6">
        <f t="shared" si="37"/>
        <v>0.0999999999999801</v>
      </c>
      <c r="J338" s="8"/>
    </row>
    <row r="339" spans="1:10" ht="15">
      <c r="A339" s="4">
        <v>3.36000000000002</v>
      </c>
      <c r="B339" s="5">
        <v>0.02</v>
      </c>
      <c r="C339" s="5">
        <v>0.0114</v>
      </c>
      <c r="D339" s="5">
        <f t="shared" si="34"/>
        <v>0.0314</v>
      </c>
      <c r="E339" s="5">
        <f t="shared" si="35"/>
        <v>0.10550400000000061</v>
      </c>
      <c r="F339" s="5">
        <f t="shared" si="36"/>
        <v>3.4655040000000206</v>
      </c>
      <c r="G339" s="5">
        <f t="shared" si="39"/>
        <v>3.45</v>
      </c>
      <c r="H339" s="5">
        <f t="shared" si="38"/>
        <v>3.45</v>
      </c>
      <c r="I339" s="6">
        <f t="shared" si="37"/>
        <v>0.08999999999998032</v>
      </c>
      <c r="J339" s="8"/>
    </row>
    <row r="340" spans="1:10" ht="15">
      <c r="A340" s="4">
        <v>3.37000000000002</v>
      </c>
      <c r="B340" s="5">
        <v>0.02</v>
      </c>
      <c r="C340" s="5">
        <v>0.0114</v>
      </c>
      <c r="D340" s="5">
        <f t="shared" si="34"/>
        <v>0.0314</v>
      </c>
      <c r="E340" s="5">
        <f t="shared" si="35"/>
        <v>0.10581800000000062</v>
      </c>
      <c r="F340" s="5">
        <f t="shared" si="36"/>
        <v>3.4758180000000207</v>
      </c>
      <c r="G340" s="5">
        <f t="shared" si="39"/>
        <v>3.45</v>
      </c>
      <c r="H340" s="5">
        <f t="shared" si="38"/>
        <v>3.45</v>
      </c>
      <c r="I340" s="6">
        <f t="shared" si="37"/>
        <v>0.07999999999998009</v>
      </c>
      <c r="J340" s="8"/>
    </row>
    <row r="341" spans="1:10" ht="15">
      <c r="A341" s="4">
        <v>3.38000000000002</v>
      </c>
      <c r="B341" s="5">
        <v>0.02</v>
      </c>
      <c r="C341" s="5">
        <v>0.0114</v>
      </c>
      <c r="D341" s="5">
        <f t="shared" si="34"/>
        <v>0.0314</v>
      </c>
      <c r="E341" s="5">
        <f t="shared" si="35"/>
        <v>0.10613200000000061</v>
      </c>
      <c r="F341" s="5">
        <f t="shared" si="36"/>
        <v>3.4861320000000204</v>
      </c>
      <c r="G341" s="5">
        <f t="shared" si="39"/>
        <v>3.45</v>
      </c>
      <c r="H341" s="5">
        <f t="shared" si="38"/>
        <v>3.45</v>
      </c>
      <c r="I341" s="6">
        <f t="shared" si="37"/>
        <v>0.0699999999999803</v>
      </c>
      <c r="J341" s="8"/>
    </row>
    <row r="342" spans="1:10" ht="15">
      <c r="A342" s="4">
        <v>3.39000000000002</v>
      </c>
      <c r="B342" s="5">
        <v>0.02</v>
      </c>
      <c r="C342" s="5">
        <v>0.0114</v>
      </c>
      <c r="D342" s="5">
        <f t="shared" si="34"/>
        <v>0.0314</v>
      </c>
      <c r="E342" s="5">
        <f t="shared" si="35"/>
        <v>0.10644600000000062</v>
      </c>
      <c r="F342" s="5">
        <f t="shared" si="36"/>
        <v>3.4964460000000206</v>
      </c>
      <c r="G342" s="5">
        <f t="shared" si="39"/>
        <v>3.45</v>
      </c>
      <c r="H342" s="5">
        <f t="shared" si="38"/>
        <v>3.45</v>
      </c>
      <c r="I342" s="6">
        <f t="shared" si="37"/>
        <v>0.05999999999998007</v>
      </c>
      <c r="J342" s="8"/>
    </row>
    <row r="343" spans="1:10" ht="15">
      <c r="A343" s="4">
        <v>3.40000000000002</v>
      </c>
      <c r="B343" s="5">
        <v>0.02</v>
      </c>
      <c r="C343" s="5">
        <v>0.0114</v>
      </c>
      <c r="D343" s="5">
        <f t="shared" si="34"/>
        <v>0.0314</v>
      </c>
      <c r="E343" s="5">
        <f t="shared" si="35"/>
        <v>0.10676000000000062</v>
      </c>
      <c r="F343" s="5">
        <f t="shared" si="36"/>
        <v>3.5067600000000203</v>
      </c>
      <c r="G343" s="5">
        <f t="shared" si="39"/>
        <v>3.5</v>
      </c>
      <c r="H343" s="5">
        <f t="shared" si="38"/>
        <v>3.5</v>
      </c>
      <c r="I343" s="6">
        <f t="shared" si="37"/>
        <v>0.0999999999999801</v>
      </c>
      <c r="J343" s="8"/>
    </row>
    <row r="344" spans="1:10" ht="15">
      <c r="A344" s="4">
        <v>3.41000000000002</v>
      </c>
      <c r="B344" s="5">
        <v>0.02</v>
      </c>
      <c r="C344" s="5">
        <v>0.0114</v>
      </c>
      <c r="D344" s="5">
        <f t="shared" si="34"/>
        <v>0.0314</v>
      </c>
      <c r="E344" s="5">
        <f t="shared" si="35"/>
        <v>0.10707400000000063</v>
      </c>
      <c r="F344" s="5">
        <f t="shared" si="36"/>
        <v>3.517074000000021</v>
      </c>
      <c r="G344" s="5">
        <f t="shared" si="39"/>
        <v>3.5</v>
      </c>
      <c r="H344" s="5">
        <f t="shared" si="38"/>
        <v>3.5</v>
      </c>
      <c r="I344" s="6">
        <f t="shared" si="37"/>
        <v>0.08999999999997987</v>
      </c>
      <c r="J344" s="8"/>
    </row>
    <row r="345" spans="1:10" ht="15">
      <c r="A345" s="4">
        <v>3.42000000000002</v>
      </c>
      <c r="B345" s="5">
        <v>0.02</v>
      </c>
      <c r="C345" s="5">
        <v>0.0114</v>
      </c>
      <c r="D345" s="5">
        <f t="shared" si="34"/>
        <v>0.0314</v>
      </c>
      <c r="E345" s="5">
        <f t="shared" si="35"/>
        <v>0.10738800000000062</v>
      </c>
      <c r="F345" s="5">
        <f t="shared" si="36"/>
        <v>3.5273880000000206</v>
      </c>
      <c r="G345" s="5">
        <f t="shared" si="39"/>
        <v>3.5</v>
      </c>
      <c r="H345" s="5">
        <f t="shared" si="38"/>
        <v>3.5</v>
      </c>
      <c r="I345" s="6">
        <f t="shared" si="37"/>
        <v>0.07999999999998009</v>
      </c>
      <c r="J345" s="8"/>
    </row>
    <row r="346" spans="1:10" ht="15">
      <c r="A346" s="4">
        <v>3.43000000000002</v>
      </c>
      <c r="B346" s="5">
        <v>0.02</v>
      </c>
      <c r="C346" s="5">
        <v>0.0114</v>
      </c>
      <c r="D346" s="5">
        <f t="shared" si="34"/>
        <v>0.0314</v>
      </c>
      <c r="E346" s="5">
        <f t="shared" si="35"/>
        <v>0.10770200000000062</v>
      </c>
      <c r="F346" s="5">
        <f t="shared" si="36"/>
        <v>3.5377020000000208</v>
      </c>
      <c r="G346" s="5">
        <f t="shared" si="39"/>
        <v>3.5</v>
      </c>
      <c r="H346" s="5">
        <f t="shared" si="38"/>
        <v>3.5</v>
      </c>
      <c r="I346" s="6">
        <f t="shared" si="37"/>
        <v>0.06999999999997986</v>
      </c>
      <c r="J346" s="8"/>
    </row>
    <row r="347" spans="1:10" ht="15">
      <c r="A347" s="4">
        <v>3.44000000000002</v>
      </c>
      <c r="B347" s="5">
        <v>0.02</v>
      </c>
      <c r="C347" s="5">
        <v>0.0114</v>
      </c>
      <c r="D347" s="5">
        <f t="shared" si="34"/>
        <v>0.0314</v>
      </c>
      <c r="E347" s="5">
        <f t="shared" si="35"/>
        <v>0.10801600000000061</v>
      </c>
      <c r="F347" s="5">
        <f t="shared" si="36"/>
        <v>3.5480160000000205</v>
      </c>
      <c r="G347" s="5">
        <f t="shared" si="39"/>
        <v>3.5</v>
      </c>
      <c r="H347" s="5">
        <f t="shared" si="38"/>
        <v>3.5</v>
      </c>
      <c r="I347" s="6">
        <f t="shared" si="37"/>
        <v>0.05999999999998007</v>
      </c>
      <c r="J347" s="8"/>
    </row>
    <row r="348" spans="1:10" ht="15">
      <c r="A348" s="4">
        <v>3.45000000000002</v>
      </c>
      <c r="B348" s="5">
        <v>0.02</v>
      </c>
      <c r="C348" s="5">
        <v>0.0114</v>
      </c>
      <c r="D348" s="5">
        <f t="shared" si="34"/>
        <v>0.0314</v>
      </c>
      <c r="E348" s="5">
        <f t="shared" si="35"/>
        <v>0.10833000000000062</v>
      </c>
      <c r="F348" s="5">
        <f t="shared" si="36"/>
        <v>3.5583300000000206</v>
      </c>
      <c r="G348" s="5">
        <f t="shared" si="39"/>
        <v>3.5500000000000003</v>
      </c>
      <c r="H348" s="5">
        <f t="shared" si="38"/>
        <v>3.5500000000000003</v>
      </c>
      <c r="I348" s="6">
        <f t="shared" si="37"/>
        <v>0.0999999999999801</v>
      </c>
      <c r="J348" s="8"/>
    </row>
    <row r="349" spans="1:10" ht="15">
      <c r="A349" s="4">
        <v>3.46000000000002</v>
      </c>
      <c r="B349" s="5">
        <v>0.02</v>
      </c>
      <c r="C349" s="5">
        <v>0.0114</v>
      </c>
      <c r="D349" s="5">
        <f t="shared" si="34"/>
        <v>0.0314</v>
      </c>
      <c r="E349" s="5">
        <f t="shared" si="35"/>
        <v>0.10864400000000062</v>
      </c>
      <c r="F349" s="5">
        <f t="shared" si="36"/>
        <v>3.5686440000000204</v>
      </c>
      <c r="G349" s="5">
        <f t="shared" si="39"/>
        <v>3.5500000000000003</v>
      </c>
      <c r="H349" s="5">
        <f t="shared" si="38"/>
        <v>3.5500000000000003</v>
      </c>
      <c r="I349" s="6">
        <f t="shared" si="37"/>
        <v>0.08999999999998032</v>
      </c>
      <c r="J349" s="8"/>
    </row>
    <row r="350" spans="1:10" ht="15">
      <c r="A350" s="4">
        <v>3.47000000000002</v>
      </c>
      <c r="B350" s="5">
        <v>0.02</v>
      </c>
      <c r="C350" s="5">
        <v>0.0114</v>
      </c>
      <c r="D350" s="5">
        <f t="shared" si="34"/>
        <v>0.0314</v>
      </c>
      <c r="E350" s="5">
        <f t="shared" si="35"/>
        <v>0.10895800000000062</v>
      </c>
      <c r="F350" s="5">
        <f t="shared" si="36"/>
        <v>3.578958000000021</v>
      </c>
      <c r="G350" s="5">
        <f t="shared" si="39"/>
        <v>3.5500000000000003</v>
      </c>
      <c r="H350" s="5">
        <f t="shared" si="38"/>
        <v>3.5500000000000003</v>
      </c>
      <c r="I350" s="6">
        <f t="shared" si="37"/>
        <v>0.07999999999998009</v>
      </c>
      <c r="J350" s="8"/>
    </row>
    <row r="351" spans="1:10" ht="15">
      <c r="A351" s="4">
        <v>3.48000000000002</v>
      </c>
      <c r="B351" s="5">
        <v>0.02</v>
      </c>
      <c r="C351" s="5">
        <v>0.0114</v>
      </c>
      <c r="D351" s="5">
        <f t="shared" si="34"/>
        <v>0.0314</v>
      </c>
      <c r="E351" s="5">
        <f t="shared" si="35"/>
        <v>0.10927200000000062</v>
      </c>
      <c r="F351" s="5">
        <f t="shared" si="36"/>
        <v>3.5892720000000207</v>
      </c>
      <c r="G351" s="5">
        <f t="shared" si="39"/>
        <v>3.5500000000000003</v>
      </c>
      <c r="H351" s="5">
        <f t="shared" si="38"/>
        <v>3.5500000000000003</v>
      </c>
      <c r="I351" s="6">
        <f t="shared" si="37"/>
        <v>0.0699999999999803</v>
      </c>
      <c r="J351" s="8"/>
    </row>
    <row r="352" spans="1:10" ht="15">
      <c r="A352" s="4">
        <v>3.49000000000002</v>
      </c>
      <c r="B352" s="5">
        <v>0.02</v>
      </c>
      <c r="C352" s="5">
        <v>0.0114</v>
      </c>
      <c r="D352" s="5">
        <f t="shared" si="34"/>
        <v>0.0314</v>
      </c>
      <c r="E352" s="5">
        <f t="shared" si="35"/>
        <v>0.10958600000000063</v>
      </c>
      <c r="F352" s="5">
        <f t="shared" si="36"/>
        <v>3.599586000000021</v>
      </c>
      <c r="G352" s="5">
        <f t="shared" si="39"/>
        <v>3.5500000000000003</v>
      </c>
      <c r="H352" s="5">
        <f t="shared" si="38"/>
        <v>3.5500000000000003</v>
      </c>
      <c r="I352" s="6">
        <f t="shared" si="37"/>
        <v>0.05999999999998007</v>
      </c>
      <c r="J352" s="8"/>
    </row>
    <row r="353" spans="1:10" ht="15">
      <c r="A353" s="4">
        <v>3.50000000000002</v>
      </c>
      <c r="B353" s="5">
        <v>0.02</v>
      </c>
      <c r="C353" s="5">
        <v>0.0114</v>
      </c>
      <c r="D353" s="5">
        <f t="shared" si="34"/>
        <v>0.0314</v>
      </c>
      <c r="E353" s="5">
        <f t="shared" si="35"/>
        <v>0.10990000000000062</v>
      </c>
      <c r="F353" s="5">
        <f t="shared" si="36"/>
        <v>3.6099000000000205</v>
      </c>
      <c r="G353" s="5">
        <f t="shared" si="39"/>
        <v>3.6</v>
      </c>
      <c r="H353" s="5">
        <f t="shared" si="38"/>
        <v>3.6</v>
      </c>
      <c r="I353" s="6">
        <f t="shared" si="37"/>
        <v>0.0999999999999801</v>
      </c>
      <c r="J353" s="8"/>
    </row>
    <row r="354" spans="1:10" ht="15">
      <c r="A354" s="4">
        <v>3.51000000000002</v>
      </c>
      <c r="B354" s="5">
        <v>0.02</v>
      </c>
      <c r="C354" s="5">
        <v>0.0114</v>
      </c>
      <c r="D354" s="5">
        <f t="shared" si="34"/>
        <v>0.0314</v>
      </c>
      <c r="E354" s="5">
        <f t="shared" si="35"/>
        <v>0.11021400000000063</v>
      </c>
      <c r="F354" s="5">
        <f t="shared" si="36"/>
        <v>3.6202140000000207</v>
      </c>
      <c r="G354" s="5">
        <f t="shared" si="39"/>
        <v>3.6</v>
      </c>
      <c r="H354" s="5">
        <f t="shared" si="38"/>
        <v>3.6</v>
      </c>
      <c r="I354" s="6">
        <f t="shared" si="37"/>
        <v>0.08999999999997987</v>
      </c>
      <c r="J354" s="8"/>
    </row>
    <row r="355" spans="1:10" ht="15">
      <c r="A355" s="4">
        <v>3.52000000000002</v>
      </c>
      <c r="B355" s="5">
        <v>0.02</v>
      </c>
      <c r="C355" s="5">
        <v>0.0114</v>
      </c>
      <c r="D355" s="5">
        <f t="shared" si="34"/>
        <v>0.0314</v>
      </c>
      <c r="E355" s="5">
        <f t="shared" si="35"/>
        <v>0.11052800000000061</v>
      </c>
      <c r="F355" s="5">
        <f t="shared" si="36"/>
        <v>3.6305280000000204</v>
      </c>
      <c r="G355" s="5">
        <f t="shared" si="39"/>
        <v>3.6</v>
      </c>
      <c r="H355" s="5">
        <f t="shared" si="38"/>
        <v>3.6</v>
      </c>
      <c r="I355" s="6">
        <f t="shared" si="37"/>
        <v>0.07999999999998009</v>
      </c>
      <c r="J355" s="8"/>
    </row>
    <row r="356" spans="1:10" ht="15">
      <c r="A356" s="4">
        <v>3.53000000000003</v>
      </c>
      <c r="B356" s="5">
        <v>0.02</v>
      </c>
      <c r="C356" s="5">
        <v>0.0114</v>
      </c>
      <c r="D356" s="5">
        <f t="shared" si="34"/>
        <v>0.0314</v>
      </c>
      <c r="E356" s="5">
        <f t="shared" si="35"/>
        <v>0.11084200000000093</v>
      </c>
      <c r="F356" s="5">
        <f t="shared" si="36"/>
        <v>3.6408420000000308</v>
      </c>
      <c r="G356" s="5">
        <f t="shared" si="39"/>
        <v>3.6</v>
      </c>
      <c r="H356" s="5">
        <f t="shared" si="38"/>
        <v>3.6</v>
      </c>
      <c r="I356" s="6">
        <f t="shared" si="37"/>
        <v>0.06999999999997009</v>
      </c>
      <c r="J356" s="8"/>
    </row>
    <row r="357" spans="1:10" ht="15">
      <c r="A357" s="4">
        <v>3.54000000000003</v>
      </c>
      <c r="B357" s="5">
        <v>0.02</v>
      </c>
      <c r="C357" s="5">
        <v>0.0114</v>
      </c>
      <c r="D357" s="5">
        <f t="shared" si="34"/>
        <v>0.0314</v>
      </c>
      <c r="E357" s="5">
        <f t="shared" si="35"/>
        <v>0.11115600000000092</v>
      </c>
      <c r="F357" s="5">
        <f t="shared" si="36"/>
        <v>3.6511560000000305</v>
      </c>
      <c r="G357" s="5">
        <f t="shared" si="39"/>
        <v>3.6500000000000004</v>
      </c>
      <c r="H357" s="5">
        <f t="shared" si="38"/>
        <v>3.6500000000000004</v>
      </c>
      <c r="I357" s="6">
        <f t="shared" si="37"/>
        <v>0.10999999999997057</v>
      </c>
      <c r="J357" s="8"/>
    </row>
    <row r="358" spans="1:10" ht="15">
      <c r="A358" s="4">
        <v>3.55000000000003</v>
      </c>
      <c r="B358" s="5">
        <v>0.02</v>
      </c>
      <c r="C358" s="5">
        <v>0.0114</v>
      </c>
      <c r="D358" s="5">
        <f t="shared" si="34"/>
        <v>0.0314</v>
      </c>
      <c r="E358" s="5">
        <f t="shared" si="35"/>
        <v>0.11147000000000093</v>
      </c>
      <c r="F358" s="5">
        <f t="shared" si="36"/>
        <v>3.661470000000031</v>
      </c>
      <c r="G358" s="5">
        <f t="shared" si="39"/>
        <v>3.6500000000000004</v>
      </c>
      <c r="H358" s="5">
        <f t="shared" si="38"/>
        <v>3.6500000000000004</v>
      </c>
      <c r="I358" s="6">
        <f t="shared" si="37"/>
        <v>0.09999999999997033</v>
      </c>
      <c r="J358" s="8"/>
    </row>
    <row r="359" spans="1:10" ht="15">
      <c r="A359" s="4">
        <v>3.56000000000003</v>
      </c>
      <c r="B359" s="5">
        <v>0.02</v>
      </c>
      <c r="C359" s="5">
        <v>0.0114</v>
      </c>
      <c r="D359" s="5">
        <f t="shared" si="34"/>
        <v>0.0314</v>
      </c>
      <c r="E359" s="5">
        <f t="shared" si="35"/>
        <v>0.11178400000000092</v>
      </c>
      <c r="F359" s="5">
        <f t="shared" si="36"/>
        <v>3.671784000000031</v>
      </c>
      <c r="G359" s="5">
        <f t="shared" si="39"/>
        <v>3.6500000000000004</v>
      </c>
      <c r="H359" s="5">
        <f t="shared" si="38"/>
        <v>3.6500000000000004</v>
      </c>
      <c r="I359" s="6">
        <f t="shared" si="37"/>
        <v>0.08999999999997055</v>
      </c>
      <c r="J359" s="8"/>
    </row>
    <row r="360" spans="1:10" ht="15">
      <c r="A360" s="4">
        <v>3.57000000000003</v>
      </c>
      <c r="B360" s="5">
        <v>0.02</v>
      </c>
      <c r="C360" s="5">
        <v>0.0114</v>
      </c>
      <c r="D360" s="5">
        <f t="shared" si="34"/>
        <v>0.0314</v>
      </c>
      <c r="E360" s="5">
        <f t="shared" si="35"/>
        <v>0.11209800000000093</v>
      </c>
      <c r="F360" s="5">
        <f t="shared" si="36"/>
        <v>3.682098000000031</v>
      </c>
      <c r="G360" s="5">
        <f t="shared" si="39"/>
        <v>3.6500000000000004</v>
      </c>
      <c r="H360" s="5">
        <f t="shared" si="38"/>
        <v>3.6500000000000004</v>
      </c>
      <c r="I360" s="6">
        <f t="shared" si="37"/>
        <v>0.07999999999997032</v>
      </c>
      <c r="J360" s="8"/>
    </row>
    <row r="361" spans="1:10" ht="15">
      <c r="A361" s="4">
        <v>3.58000000000003</v>
      </c>
      <c r="B361" s="5">
        <v>0.02</v>
      </c>
      <c r="C361" s="5">
        <v>0.0114</v>
      </c>
      <c r="D361" s="5">
        <f t="shared" si="34"/>
        <v>0.0314</v>
      </c>
      <c r="E361" s="5">
        <f t="shared" si="35"/>
        <v>0.11241200000000093</v>
      </c>
      <c r="F361" s="5">
        <f t="shared" si="36"/>
        <v>3.6924120000000307</v>
      </c>
      <c r="G361" s="5">
        <f t="shared" si="39"/>
        <v>3.6500000000000004</v>
      </c>
      <c r="H361" s="5">
        <f t="shared" si="38"/>
        <v>3.6500000000000004</v>
      </c>
      <c r="I361" s="6">
        <f t="shared" si="37"/>
        <v>0.06999999999997053</v>
      </c>
      <c r="J361" s="8"/>
    </row>
    <row r="362" spans="1:10" ht="15">
      <c r="A362" s="4">
        <v>3.59000000000003</v>
      </c>
      <c r="B362" s="5">
        <v>0.02</v>
      </c>
      <c r="C362" s="5">
        <v>0.0114</v>
      </c>
      <c r="D362" s="5">
        <f t="shared" si="34"/>
        <v>0.0314</v>
      </c>
      <c r="E362" s="5">
        <f t="shared" si="35"/>
        <v>0.11272600000000094</v>
      </c>
      <c r="F362" s="5">
        <f t="shared" si="36"/>
        <v>3.702726000000031</v>
      </c>
      <c r="G362" s="5">
        <f t="shared" si="39"/>
        <v>3.7</v>
      </c>
      <c r="H362" s="5">
        <f t="shared" si="38"/>
        <v>3.7</v>
      </c>
      <c r="I362" s="6">
        <f t="shared" si="37"/>
        <v>0.10999999999997012</v>
      </c>
      <c r="J362" s="8"/>
    </row>
    <row r="363" spans="1:10" ht="15">
      <c r="A363" s="4">
        <v>3.60000000000003</v>
      </c>
      <c r="B363" s="5">
        <v>0.02</v>
      </c>
      <c r="C363" s="5">
        <v>0.0114</v>
      </c>
      <c r="D363" s="5">
        <f t="shared" si="34"/>
        <v>0.0314</v>
      </c>
      <c r="E363" s="5">
        <f t="shared" si="35"/>
        <v>0.11304000000000093</v>
      </c>
      <c r="F363" s="5">
        <f t="shared" si="36"/>
        <v>3.713040000000031</v>
      </c>
      <c r="G363" s="5">
        <f t="shared" si="39"/>
        <v>3.7</v>
      </c>
      <c r="H363" s="5">
        <f t="shared" si="38"/>
        <v>3.7</v>
      </c>
      <c r="I363" s="6">
        <f t="shared" si="37"/>
        <v>0.09999999999997033</v>
      </c>
      <c r="J363" s="8"/>
    </row>
    <row r="364" spans="1:10" ht="15">
      <c r="A364" s="4">
        <v>3.61000000000003</v>
      </c>
      <c r="B364" s="5">
        <v>0.02</v>
      </c>
      <c r="C364" s="5">
        <v>0.0114</v>
      </c>
      <c r="D364" s="5">
        <f t="shared" si="34"/>
        <v>0.0314</v>
      </c>
      <c r="E364" s="5">
        <f t="shared" si="35"/>
        <v>0.11335400000000094</v>
      </c>
      <c r="F364" s="5">
        <f t="shared" si="36"/>
        <v>3.723354000000031</v>
      </c>
      <c r="G364" s="5">
        <f t="shared" si="39"/>
        <v>3.7</v>
      </c>
      <c r="H364" s="5">
        <f t="shared" si="38"/>
        <v>3.7</v>
      </c>
      <c r="I364" s="6">
        <f t="shared" si="37"/>
        <v>0.0899999999999701</v>
      </c>
      <c r="J364" s="8"/>
    </row>
    <row r="365" spans="1:10" ht="15">
      <c r="A365" s="4">
        <v>3.62000000000003</v>
      </c>
      <c r="B365" s="5">
        <v>0.02</v>
      </c>
      <c r="C365" s="5">
        <v>0.0114</v>
      </c>
      <c r="D365" s="5">
        <f t="shared" si="34"/>
        <v>0.0314</v>
      </c>
      <c r="E365" s="5">
        <f t="shared" si="35"/>
        <v>0.11366800000000093</v>
      </c>
      <c r="F365" s="5">
        <f t="shared" si="36"/>
        <v>3.733668000000031</v>
      </c>
      <c r="G365" s="5">
        <f t="shared" si="39"/>
        <v>3.7</v>
      </c>
      <c r="H365" s="5">
        <f t="shared" si="38"/>
        <v>3.7</v>
      </c>
      <c r="I365" s="6">
        <f t="shared" si="37"/>
        <v>0.07999999999997032</v>
      </c>
      <c r="J365" s="8"/>
    </row>
    <row r="366" spans="1:10" ht="15">
      <c r="A366" s="4">
        <v>3.63000000000003</v>
      </c>
      <c r="B366" s="5">
        <v>0.02</v>
      </c>
      <c r="C366" s="5">
        <v>0.0114</v>
      </c>
      <c r="D366" s="5">
        <f t="shared" si="34"/>
        <v>0.0314</v>
      </c>
      <c r="E366" s="5">
        <f t="shared" si="35"/>
        <v>0.11398200000000093</v>
      </c>
      <c r="F366" s="5">
        <f t="shared" si="36"/>
        <v>3.743982000000031</v>
      </c>
      <c r="G366" s="5">
        <f t="shared" si="39"/>
        <v>3.7</v>
      </c>
      <c r="H366" s="5">
        <f t="shared" si="38"/>
        <v>3.7</v>
      </c>
      <c r="I366" s="6">
        <f t="shared" si="37"/>
        <v>0.06999999999997009</v>
      </c>
      <c r="J366" s="8"/>
    </row>
    <row r="367" spans="1:10" ht="15">
      <c r="A367" s="4">
        <v>3.64000000000003</v>
      </c>
      <c r="B367" s="5">
        <v>0.02</v>
      </c>
      <c r="C367" s="5">
        <v>0.0114</v>
      </c>
      <c r="D367" s="5">
        <f t="shared" si="34"/>
        <v>0.0314</v>
      </c>
      <c r="E367" s="5">
        <f t="shared" si="35"/>
        <v>0.11429600000000092</v>
      </c>
      <c r="F367" s="5">
        <f t="shared" si="36"/>
        <v>3.7542960000000307</v>
      </c>
      <c r="G367" s="5">
        <f t="shared" si="39"/>
        <v>3.75</v>
      </c>
      <c r="H367" s="5">
        <f t="shared" si="38"/>
        <v>3.75</v>
      </c>
      <c r="I367" s="6">
        <f t="shared" si="37"/>
        <v>0.10999999999997012</v>
      </c>
      <c r="J367" s="8"/>
    </row>
    <row r="368" spans="1:10" ht="15">
      <c r="A368" s="4">
        <v>3.65000000000003</v>
      </c>
      <c r="B368" s="5">
        <v>0.02</v>
      </c>
      <c r="C368" s="5">
        <v>0.0114</v>
      </c>
      <c r="D368" s="5">
        <f t="shared" si="34"/>
        <v>0.0314</v>
      </c>
      <c r="E368" s="5">
        <f t="shared" si="35"/>
        <v>0.11461000000000093</v>
      </c>
      <c r="F368" s="5">
        <f t="shared" si="36"/>
        <v>3.764610000000031</v>
      </c>
      <c r="G368" s="5">
        <f t="shared" si="39"/>
        <v>3.75</v>
      </c>
      <c r="H368" s="5">
        <f t="shared" si="38"/>
        <v>3.75</v>
      </c>
      <c r="I368" s="6">
        <f t="shared" si="37"/>
        <v>0.09999999999996989</v>
      </c>
      <c r="J368" s="8"/>
    </row>
    <row r="369" spans="1:10" ht="15">
      <c r="A369" s="4">
        <v>3.66000000000003</v>
      </c>
      <c r="B369" s="5">
        <v>0.02</v>
      </c>
      <c r="C369" s="5">
        <v>0.0114</v>
      </c>
      <c r="D369" s="5">
        <f t="shared" si="34"/>
        <v>0.0314</v>
      </c>
      <c r="E369" s="5">
        <f t="shared" si="35"/>
        <v>0.11492400000000093</v>
      </c>
      <c r="F369" s="5">
        <f t="shared" si="36"/>
        <v>3.774924000000031</v>
      </c>
      <c r="G369" s="5">
        <f t="shared" si="39"/>
        <v>3.75</v>
      </c>
      <c r="H369" s="5">
        <f t="shared" si="38"/>
        <v>3.75</v>
      </c>
      <c r="I369" s="6">
        <f t="shared" si="37"/>
        <v>0.0899999999999701</v>
      </c>
      <c r="J369" s="8"/>
    </row>
    <row r="370" spans="1:10" ht="15">
      <c r="A370" s="4">
        <v>3.67000000000003</v>
      </c>
      <c r="B370" s="5">
        <v>0.02</v>
      </c>
      <c r="C370" s="5">
        <v>0.0114</v>
      </c>
      <c r="D370" s="5">
        <f t="shared" si="34"/>
        <v>0.0314</v>
      </c>
      <c r="E370" s="5">
        <f t="shared" si="35"/>
        <v>0.11523800000000094</v>
      </c>
      <c r="F370" s="5">
        <f t="shared" si="36"/>
        <v>3.785238000000031</v>
      </c>
      <c r="G370" s="5">
        <f t="shared" si="39"/>
        <v>3.75</v>
      </c>
      <c r="H370" s="5">
        <f t="shared" si="38"/>
        <v>3.75</v>
      </c>
      <c r="I370" s="6">
        <f t="shared" si="37"/>
        <v>0.07999999999996987</v>
      </c>
      <c r="J370" s="8"/>
    </row>
    <row r="371" spans="1:10" ht="15">
      <c r="A371" s="4">
        <v>3.68000000000003</v>
      </c>
      <c r="B371" s="5">
        <v>0.02</v>
      </c>
      <c r="C371" s="5">
        <v>0.0114</v>
      </c>
      <c r="D371" s="5">
        <f t="shared" si="34"/>
        <v>0.0314</v>
      </c>
      <c r="E371" s="5">
        <f t="shared" si="35"/>
        <v>0.11555200000000093</v>
      </c>
      <c r="F371" s="5">
        <f t="shared" si="36"/>
        <v>3.795552000000031</v>
      </c>
      <c r="G371" s="5">
        <f t="shared" si="39"/>
        <v>3.75</v>
      </c>
      <c r="H371" s="5">
        <f t="shared" si="38"/>
        <v>3.75</v>
      </c>
      <c r="I371" s="6">
        <f t="shared" si="37"/>
        <v>0.06999999999997009</v>
      </c>
      <c r="J371" s="8"/>
    </row>
    <row r="372" spans="1:10" ht="15">
      <c r="A372" s="4">
        <v>3.69000000000003</v>
      </c>
      <c r="B372" s="5">
        <v>0.02</v>
      </c>
      <c r="C372" s="5">
        <v>0.0114</v>
      </c>
      <c r="D372" s="5">
        <f t="shared" si="34"/>
        <v>0.0314</v>
      </c>
      <c r="E372" s="5">
        <f t="shared" si="35"/>
        <v>0.11586600000000094</v>
      </c>
      <c r="F372" s="5">
        <f t="shared" si="36"/>
        <v>3.805866000000031</v>
      </c>
      <c r="G372" s="5">
        <f t="shared" si="39"/>
        <v>3.8000000000000003</v>
      </c>
      <c r="H372" s="5">
        <f t="shared" si="38"/>
        <v>3.8000000000000003</v>
      </c>
      <c r="I372" s="6">
        <f t="shared" si="37"/>
        <v>0.10999999999997012</v>
      </c>
      <c r="J372" s="8"/>
    </row>
    <row r="373" spans="1:10" ht="15">
      <c r="A373" s="4">
        <v>3.70000000000003</v>
      </c>
      <c r="B373" s="5">
        <v>0.02</v>
      </c>
      <c r="C373" s="5">
        <v>0.0114</v>
      </c>
      <c r="D373" s="5">
        <f t="shared" si="34"/>
        <v>0.0314</v>
      </c>
      <c r="E373" s="5">
        <f t="shared" si="35"/>
        <v>0.11618000000000094</v>
      </c>
      <c r="F373" s="5">
        <f t="shared" si="36"/>
        <v>3.8161800000000308</v>
      </c>
      <c r="G373" s="5">
        <f t="shared" si="39"/>
        <v>3.8000000000000003</v>
      </c>
      <c r="H373" s="5">
        <f t="shared" si="38"/>
        <v>3.8000000000000003</v>
      </c>
      <c r="I373" s="6">
        <f t="shared" si="37"/>
        <v>0.09999999999997033</v>
      </c>
      <c r="J373" s="8"/>
    </row>
    <row r="374" spans="1:10" ht="15">
      <c r="A374" s="4">
        <v>3.71000000000003</v>
      </c>
      <c r="B374" s="5">
        <v>0.02</v>
      </c>
      <c r="C374" s="5">
        <v>0.0114</v>
      </c>
      <c r="D374" s="5">
        <f aca="true" t="shared" si="40" ref="D374:D437">B374+C374</f>
        <v>0.0314</v>
      </c>
      <c r="E374" s="5">
        <f aca="true" t="shared" si="41" ref="E374:E437">A374*D374</f>
        <v>0.11649400000000094</v>
      </c>
      <c r="F374" s="5">
        <f aca="true" t="shared" si="42" ref="F374:F437">A374+E374</f>
        <v>3.826494000000031</v>
      </c>
      <c r="G374" s="5">
        <f t="shared" si="39"/>
        <v>3.8000000000000003</v>
      </c>
      <c r="H374" s="5">
        <f t="shared" si="38"/>
        <v>3.8000000000000003</v>
      </c>
      <c r="I374" s="6">
        <f t="shared" si="37"/>
        <v>0.0899999999999701</v>
      </c>
      <c r="J374" s="8"/>
    </row>
    <row r="375" spans="1:10" ht="15">
      <c r="A375" s="4">
        <v>3.72000000000003</v>
      </c>
      <c r="B375" s="5">
        <v>0.02</v>
      </c>
      <c r="C375" s="5">
        <v>0.0114</v>
      </c>
      <c r="D375" s="5">
        <f t="shared" si="40"/>
        <v>0.0314</v>
      </c>
      <c r="E375" s="5">
        <f t="shared" si="41"/>
        <v>0.11680800000000092</v>
      </c>
      <c r="F375" s="5">
        <f t="shared" si="42"/>
        <v>3.836808000000031</v>
      </c>
      <c r="G375" s="5">
        <f t="shared" si="39"/>
        <v>3.8000000000000003</v>
      </c>
      <c r="H375" s="5">
        <f t="shared" si="38"/>
        <v>3.8000000000000003</v>
      </c>
      <c r="I375" s="6">
        <f t="shared" si="37"/>
        <v>0.07999999999997032</v>
      </c>
      <c r="J375" s="8"/>
    </row>
    <row r="376" spans="1:10" ht="15">
      <c r="A376" s="4">
        <v>3.73000000000003</v>
      </c>
      <c r="B376" s="5">
        <v>0.02</v>
      </c>
      <c r="C376" s="5">
        <v>0.0114</v>
      </c>
      <c r="D376" s="5">
        <f t="shared" si="40"/>
        <v>0.0314</v>
      </c>
      <c r="E376" s="5">
        <f t="shared" si="41"/>
        <v>0.11712200000000093</v>
      </c>
      <c r="F376" s="5">
        <f t="shared" si="42"/>
        <v>3.8471220000000312</v>
      </c>
      <c r="G376" s="5">
        <f t="shared" si="39"/>
        <v>3.8000000000000003</v>
      </c>
      <c r="H376" s="5">
        <f t="shared" si="38"/>
        <v>3.8000000000000003</v>
      </c>
      <c r="I376" s="6">
        <f t="shared" si="37"/>
        <v>0.06999999999997009</v>
      </c>
      <c r="J376" s="8"/>
    </row>
    <row r="377" spans="1:10" ht="15">
      <c r="A377" s="4">
        <v>3.74000000000003</v>
      </c>
      <c r="B377" s="5">
        <v>0.02</v>
      </c>
      <c r="C377" s="5">
        <v>0.0114</v>
      </c>
      <c r="D377" s="5">
        <f t="shared" si="40"/>
        <v>0.0314</v>
      </c>
      <c r="E377" s="5">
        <f t="shared" si="41"/>
        <v>0.11743600000000093</v>
      </c>
      <c r="F377" s="5">
        <f t="shared" si="42"/>
        <v>3.857436000000031</v>
      </c>
      <c r="G377" s="5">
        <f t="shared" si="39"/>
        <v>3.85</v>
      </c>
      <c r="H377" s="5">
        <f t="shared" si="38"/>
        <v>3.85</v>
      </c>
      <c r="I377" s="6">
        <f t="shared" si="37"/>
        <v>0.10999999999997012</v>
      </c>
      <c r="J377" s="8"/>
    </row>
    <row r="378" spans="1:10" ht="15">
      <c r="A378" s="4">
        <v>3.75000000000003</v>
      </c>
      <c r="B378" s="5">
        <v>0.02</v>
      </c>
      <c r="C378" s="5">
        <v>0.0114</v>
      </c>
      <c r="D378" s="5">
        <f t="shared" si="40"/>
        <v>0.0314</v>
      </c>
      <c r="E378" s="5">
        <f t="shared" si="41"/>
        <v>0.11775000000000094</v>
      </c>
      <c r="F378" s="5">
        <f t="shared" si="42"/>
        <v>3.867750000000031</v>
      </c>
      <c r="G378" s="5">
        <f t="shared" si="39"/>
        <v>3.85</v>
      </c>
      <c r="H378" s="5">
        <f t="shared" si="38"/>
        <v>3.85</v>
      </c>
      <c r="I378" s="6">
        <f t="shared" si="37"/>
        <v>0.09999999999996989</v>
      </c>
      <c r="J378" s="8"/>
    </row>
    <row r="379" spans="1:10" ht="15">
      <c r="A379" s="4">
        <v>3.76000000000003</v>
      </c>
      <c r="B379" s="5">
        <v>0.02</v>
      </c>
      <c r="C379" s="5">
        <v>0.0114</v>
      </c>
      <c r="D379" s="5">
        <f t="shared" si="40"/>
        <v>0.0314</v>
      </c>
      <c r="E379" s="5">
        <f t="shared" si="41"/>
        <v>0.11806400000000093</v>
      </c>
      <c r="F379" s="5">
        <f t="shared" si="42"/>
        <v>3.878064000000031</v>
      </c>
      <c r="G379" s="5">
        <f t="shared" si="39"/>
        <v>3.85</v>
      </c>
      <c r="H379" s="5">
        <f t="shared" si="38"/>
        <v>3.85</v>
      </c>
      <c r="I379" s="6">
        <f t="shared" si="37"/>
        <v>0.0899999999999701</v>
      </c>
      <c r="J379" s="8"/>
    </row>
    <row r="380" spans="1:10" ht="15">
      <c r="A380" s="4">
        <v>3.77000000000003</v>
      </c>
      <c r="B380" s="5">
        <v>0.02</v>
      </c>
      <c r="C380" s="5">
        <v>0.0114</v>
      </c>
      <c r="D380" s="5">
        <f t="shared" si="40"/>
        <v>0.0314</v>
      </c>
      <c r="E380" s="5">
        <f t="shared" si="41"/>
        <v>0.11837800000000094</v>
      </c>
      <c r="F380" s="5">
        <f t="shared" si="42"/>
        <v>3.888378000000031</v>
      </c>
      <c r="G380" s="5">
        <f t="shared" si="39"/>
        <v>3.85</v>
      </c>
      <c r="H380" s="5">
        <f t="shared" si="38"/>
        <v>3.85</v>
      </c>
      <c r="I380" s="6">
        <f t="shared" si="37"/>
        <v>0.07999999999996987</v>
      </c>
      <c r="J380" s="8"/>
    </row>
    <row r="381" spans="1:10" ht="15">
      <c r="A381" s="4">
        <v>3.78000000000003</v>
      </c>
      <c r="B381" s="5">
        <v>0.02</v>
      </c>
      <c r="C381" s="5">
        <v>0.0114</v>
      </c>
      <c r="D381" s="5">
        <f t="shared" si="40"/>
        <v>0.0314</v>
      </c>
      <c r="E381" s="5">
        <f t="shared" si="41"/>
        <v>0.11869200000000094</v>
      </c>
      <c r="F381" s="5">
        <f t="shared" si="42"/>
        <v>3.898692000000031</v>
      </c>
      <c r="G381" s="5">
        <f t="shared" si="39"/>
        <v>3.85</v>
      </c>
      <c r="H381" s="5">
        <f t="shared" si="38"/>
        <v>3.85</v>
      </c>
      <c r="I381" s="6">
        <f t="shared" si="37"/>
        <v>0.06999999999997009</v>
      </c>
      <c r="J381" s="8"/>
    </row>
    <row r="382" spans="1:10" ht="15">
      <c r="A382" s="4">
        <v>3.79000000000003</v>
      </c>
      <c r="B382" s="5">
        <v>0.02</v>
      </c>
      <c r="C382" s="5">
        <v>0.0114</v>
      </c>
      <c r="D382" s="5">
        <f t="shared" si="40"/>
        <v>0.0314</v>
      </c>
      <c r="E382" s="5">
        <f t="shared" si="41"/>
        <v>0.11900600000000093</v>
      </c>
      <c r="F382" s="5">
        <f t="shared" si="42"/>
        <v>3.909006000000031</v>
      </c>
      <c r="G382" s="5">
        <f t="shared" si="39"/>
        <v>3.9000000000000004</v>
      </c>
      <c r="H382" s="5">
        <f t="shared" si="38"/>
        <v>3.9000000000000004</v>
      </c>
      <c r="I382" s="6">
        <f t="shared" si="37"/>
        <v>0.10999999999997057</v>
      </c>
      <c r="J382" s="8"/>
    </row>
    <row r="383" spans="1:10" ht="15">
      <c r="A383" s="4">
        <v>3.80000000000003</v>
      </c>
      <c r="B383" s="5">
        <v>0.02</v>
      </c>
      <c r="C383" s="5">
        <v>0.0114</v>
      </c>
      <c r="D383" s="5">
        <f t="shared" si="40"/>
        <v>0.0314</v>
      </c>
      <c r="E383" s="5">
        <f t="shared" si="41"/>
        <v>0.11932000000000094</v>
      </c>
      <c r="F383" s="5">
        <f t="shared" si="42"/>
        <v>3.919320000000031</v>
      </c>
      <c r="G383" s="5">
        <f t="shared" si="39"/>
        <v>3.9000000000000004</v>
      </c>
      <c r="H383" s="5">
        <f t="shared" si="38"/>
        <v>3.9000000000000004</v>
      </c>
      <c r="I383" s="6">
        <f t="shared" si="37"/>
        <v>0.09999999999997033</v>
      </c>
      <c r="J383" s="8"/>
    </row>
    <row r="384" spans="1:10" ht="15">
      <c r="A384" s="4">
        <v>3.81000000000003</v>
      </c>
      <c r="B384" s="5">
        <v>0.02</v>
      </c>
      <c r="C384" s="5">
        <v>0.0114</v>
      </c>
      <c r="D384" s="5">
        <f t="shared" si="40"/>
        <v>0.0314</v>
      </c>
      <c r="E384" s="5">
        <f t="shared" si="41"/>
        <v>0.11963400000000092</v>
      </c>
      <c r="F384" s="5">
        <f t="shared" si="42"/>
        <v>3.9296340000000307</v>
      </c>
      <c r="G384" s="5">
        <f t="shared" si="39"/>
        <v>3.9000000000000004</v>
      </c>
      <c r="H384" s="5">
        <f t="shared" si="38"/>
        <v>3.9000000000000004</v>
      </c>
      <c r="I384" s="6">
        <f t="shared" si="37"/>
        <v>0.08999999999997055</v>
      </c>
      <c r="J384" s="8"/>
    </row>
    <row r="385" spans="1:10" ht="15">
      <c r="A385" s="4">
        <v>3.82000000000003</v>
      </c>
      <c r="B385" s="5">
        <v>0.02</v>
      </c>
      <c r="C385" s="5">
        <v>0.0114</v>
      </c>
      <c r="D385" s="5">
        <f t="shared" si="40"/>
        <v>0.0314</v>
      </c>
      <c r="E385" s="5">
        <f t="shared" si="41"/>
        <v>0.11994800000000093</v>
      </c>
      <c r="F385" s="5">
        <f t="shared" si="42"/>
        <v>3.939948000000031</v>
      </c>
      <c r="G385" s="5">
        <f t="shared" si="39"/>
        <v>3.9000000000000004</v>
      </c>
      <c r="H385" s="5">
        <f t="shared" si="38"/>
        <v>3.9000000000000004</v>
      </c>
      <c r="I385" s="6">
        <f t="shared" si="37"/>
        <v>0.07999999999997032</v>
      </c>
      <c r="J385" s="8"/>
    </row>
    <row r="386" spans="1:10" ht="15">
      <c r="A386" s="4">
        <v>3.83000000000003</v>
      </c>
      <c r="B386" s="5">
        <v>0.02</v>
      </c>
      <c r="C386" s="5">
        <v>0.0114</v>
      </c>
      <c r="D386" s="5">
        <f t="shared" si="40"/>
        <v>0.0314</v>
      </c>
      <c r="E386" s="5">
        <f t="shared" si="41"/>
        <v>0.12026200000000092</v>
      </c>
      <c r="F386" s="5">
        <f t="shared" si="42"/>
        <v>3.9502620000000306</v>
      </c>
      <c r="G386" s="5">
        <f t="shared" si="39"/>
        <v>3.95</v>
      </c>
      <c r="H386" s="5">
        <f t="shared" si="38"/>
        <v>3.95</v>
      </c>
      <c r="I386" s="6">
        <f aca="true" t="shared" si="43" ref="I386:I449">H386-A386</f>
        <v>0.11999999999997035</v>
      </c>
      <c r="J386" s="8"/>
    </row>
    <row r="387" spans="1:10" ht="15">
      <c r="A387" s="4">
        <v>3.84000000000003</v>
      </c>
      <c r="B387" s="5">
        <v>0.02</v>
      </c>
      <c r="C387" s="5">
        <v>0.0114</v>
      </c>
      <c r="D387" s="5">
        <f t="shared" si="40"/>
        <v>0.0314</v>
      </c>
      <c r="E387" s="5">
        <f t="shared" si="41"/>
        <v>0.12057600000000093</v>
      </c>
      <c r="F387" s="5">
        <f t="shared" si="42"/>
        <v>3.960576000000031</v>
      </c>
      <c r="G387" s="5">
        <f t="shared" si="39"/>
        <v>3.95</v>
      </c>
      <c r="H387" s="5">
        <f t="shared" si="38"/>
        <v>3.95</v>
      </c>
      <c r="I387" s="6">
        <f t="shared" si="43"/>
        <v>0.10999999999997012</v>
      </c>
      <c r="J387" s="8"/>
    </row>
    <row r="388" spans="1:10" ht="15">
      <c r="A388" s="4">
        <v>3.85000000000003</v>
      </c>
      <c r="B388" s="5">
        <v>0.02</v>
      </c>
      <c r="C388" s="5">
        <v>0.0114</v>
      </c>
      <c r="D388" s="5">
        <f t="shared" si="40"/>
        <v>0.0314</v>
      </c>
      <c r="E388" s="5">
        <f t="shared" si="41"/>
        <v>0.12089000000000093</v>
      </c>
      <c r="F388" s="5">
        <f t="shared" si="42"/>
        <v>3.970890000000031</v>
      </c>
      <c r="G388" s="5">
        <f t="shared" si="39"/>
        <v>3.95</v>
      </c>
      <c r="H388" s="5">
        <f aca="true" t="shared" si="44" ref="H388:H451">IF((FLOOR(G388,0.05))&lt;A388,A388,FLOOR(G388,0.05))</f>
        <v>3.95</v>
      </c>
      <c r="I388" s="6">
        <f t="shared" si="43"/>
        <v>0.09999999999997033</v>
      </c>
      <c r="J388" s="8"/>
    </row>
    <row r="389" spans="1:10" ht="15">
      <c r="A389" s="4">
        <v>3.86000000000003</v>
      </c>
      <c r="B389" s="5">
        <v>0.02</v>
      </c>
      <c r="C389" s="5">
        <v>0.0114</v>
      </c>
      <c r="D389" s="5">
        <f t="shared" si="40"/>
        <v>0.0314</v>
      </c>
      <c r="E389" s="5">
        <f t="shared" si="41"/>
        <v>0.12120400000000094</v>
      </c>
      <c r="F389" s="5">
        <f t="shared" si="42"/>
        <v>3.981204000000031</v>
      </c>
      <c r="G389" s="5">
        <f t="shared" si="39"/>
        <v>3.95</v>
      </c>
      <c r="H389" s="5">
        <f t="shared" si="44"/>
        <v>3.95</v>
      </c>
      <c r="I389" s="6">
        <f t="shared" si="43"/>
        <v>0.0899999999999701</v>
      </c>
      <c r="J389" s="8"/>
    </row>
    <row r="390" spans="1:10" ht="15">
      <c r="A390" s="4">
        <v>3.87000000000003</v>
      </c>
      <c r="B390" s="5">
        <v>0.02</v>
      </c>
      <c r="C390" s="5">
        <v>0.0114</v>
      </c>
      <c r="D390" s="5">
        <f t="shared" si="40"/>
        <v>0.0314</v>
      </c>
      <c r="E390" s="5">
        <f t="shared" si="41"/>
        <v>0.12151800000000093</v>
      </c>
      <c r="F390" s="5">
        <f t="shared" si="42"/>
        <v>3.9915180000000308</v>
      </c>
      <c r="G390" s="5">
        <f t="shared" si="39"/>
        <v>3.95</v>
      </c>
      <c r="H390" s="5">
        <f t="shared" si="44"/>
        <v>3.95</v>
      </c>
      <c r="I390" s="6">
        <f t="shared" si="43"/>
        <v>0.07999999999997032</v>
      </c>
      <c r="J390" s="8"/>
    </row>
    <row r="391" spans="1:10" ht="15">
      <c r="A391" s="4">
        <v>3.88000000000003</v>
      </c>
      <c r="B391" s="5">
        <v>0.02</v>
      </c>
      <c r="C391" s="5">
        <v>0.0114</v>
      </c>
      <c r="D391" s="5">
        <f t="shared" si="40"/>
        <v>0.0314</v>
      </c>
      <c r="E391" s="5">
        <f t="shared" si="41"/>
        <v>0.12183200000000094</v>
      </c>
      <c r="F391" s="5">
        <f t="shared" si="42"/>
        <v>4.001832000000031</v>
      </c>
      <c r="G391" s="5">
        <f t="shared" si="39"/>
        <v>4</v>
      </c>
      <c r="H391" s="5">
        <f t="shared" si="44"/>
        <v>4</v>
      </c>
      <c r="I391" s="6">
        <f t="shared" si="43"/>
        <v>0.11999999999996991</v>
      </c>
      <c r="J391" s="8"/>
    </row>
    <row r="392" spans="1:10" ht="15">
      <c r="A392" s="4">
        <v>3.89000000000003</v>
      </c>
      <c r="B392" s="5">
        <v>0.02</v>
      </c>
      <c r="C392" s="5">
        <v>0.0114</v>
      </c>
      <c r="D392" s="5">
        <f t="shared" si="40"/>
        <v>0.0314</v>
      </c>
      <c r="E392" s="5">
        <f t="shared" si="41"/>
        <v>0.12214600000000093</v>
      </c>
      <c r="F392" s="5">
        <f t="shared" si="42"/>
        <v>4.012146000000031</v>
      </c>
      <c r="G392" s="5">
        <f t="shared" si="39"/>
        <v>4</v>
      </c>
      <c r="H392" s="5">
        <f t="shared" si="44"/>
        <v>4</v>
      </c>
      <c r="I392" s="6">
        <f t="shared" si="43"/>
        <v>0.10999999999997012</v>
      </c>
      <c r="J392" s="8"/>
    </row>
    <row r="393" spans="1:10" ht="15">
      <c r="A393" s="4">
        <v>3.90000000000003</v>
      </c>
      <c r="B393" s="5">
        <v>0.02</v>
      </c>
      <c r="C393" s="5">
        <v>0.0114</v>
      </c>
      <c r="D393" s="5">
        <f t="shared" si="40"/>
        <v>0.0314</v>
      </c>
      <c r="E393" s="5">
        <f t="shared" si="41"/>
        <v>0.12246000000000093</v>
      </c>
      <c r="F393" s="5">
        <f t="shared" si="42"/>
        <v>4.022460000000031</v>
      </c>
      <c r="G393" s="5">
        <f t="shared" si="39"/>
        <v>4</v>
      </c>
      <c r="H393" s="5">
        <f t="shared" si="44"/>
        <v>4</v>
      </c>
      <c r="I393" s="6">
        <f t="shared" si="43"/>
        <v>0.09999999999996989</v>
      </c>
      <c r="J393" s="8"/>
    </row>
    <row r="394" spans="1:10" ht="15">
      <c r="A394" s="4">
        <v>3.91000000000003</v>
      </c>
      <c r="B394" s="5">
        <v>0.02</v>
      </c>
      <c r="C394" s="5">
        <v>0.0114</v>
      </c>
      <c r="D394" s="5">
        <f t="shared" si="40"/>
        <v>0.0314</v>
      </c>
      <c r="E394" s="5">
        <f t="shared" si="41"/>
        <v>0.12277400000000092</v>
      </c>
      <c r="F394" s="5">
        <f t="shared" si="42"/>
        <v>4.032774000000031</v>
      </c>
      <c r="G394" s="5">
        <f t="shared" si="39"/>
        <v>4</v>
      </c>
      <c r="H394" s="5">
        <f t="shared" si="44"/>
        <v>4</v>
      </c>
      <c r="I394" s="6">
        <f t="shared" si="43"/>
        <v>0.0899999999999701</v>
      </c>
      <c r="J394" s="8"/>
    </row>
    <row r="395" spans="1:10" ht="15">
      <c r="A395" s="4">
        <v>3.92000000000003</v>
      </c>
      <c r="B395" s="5">
        <v>0.02</v>
      </c>
      <c r="C395" s="5">
        <v>0.0114</v>
      </c>
      <c r="D395" s="5">
        <f t="shared" si="40"/>
        <v>0.0314</v>
      </c>
      <c r="E395" s="5">
        <f t="shared" si="41"/>
        <v>0.12308800000000093</v>
      </c>
      <c r="F395" s="5">
        <f t="shared" si="42"/>
        <v>4.043088000000031</v>
      </c>
      <c r="G395" s="5">
        <f t="shared" si="39"/>
        <v>4</v>
      </c>
      <c r="H395" s="5">
        <f t="shared" si="44"/>
        <v>4</v>
      </c>
      <c r="I395" s="6">
        <f t="shared" si="43"/>
        <v>0.07999999999996987</v>
      </c>
      <c r="J395" s="8"/>
    </row>
    <row r="396" spans="1:10" ht="15">
      <c r="A396" s="4">
        <v>3.93000000000003</v>
      </c>
      <c r="B396" s="5">
        <v>0.02</v>
      </c>
      <c r="C396" s="5">
        <v>0.0114</v>
      </c>
      <c r="D396" s="5">
        <f t="shared" si="40"/>
        <v>0.0314</v>
      </c>
      <c r="E396" s="5">
        <f t="shared" si="41"/>
        <v>0.12340200000000093</v>
      </c>
      <c r="F396" s="5">
        <f t="shared" si="42"/>
        <v>4.053402000000031</v>
      </c>
      <c r="G396" s="5">
        <f t="shared" si="39"/>
        <v>4.05</v>
      </c>
      <c r="H396" s="5">
        <f t="shared" si="44"/>
        <v>4.05</v>
      </c>
      <c r="I396" s="6">
        <f t="shared" si="43"/>
        <v>0.11999999999996991</v>
      </c>
      <c r="J396" s="8"/>
    </row>
    <row r="397" spans="1:10" ht="15">
      <c r="A397" s="4">
        <v>3.94000000000003</v>
      </c>
      <c r="B397" s="5">
        <v>0.02</v>
      </c>
      <c r="C397" s="5">
        <v>0.0114</v>
      </c>
      <c r="D397" s="5">
        <f t="shared" si="40"/>
        <v>0.0314</v>
      </c>
      <c r="E397" s="5">
        <f t="shared" si="41"/>
        <v>0.12371600000000094</v>
      </c>
      <c r="F397" s="5">
        <f t="shared" si="42"/>
        <v>4.063716000000031</v>
      </c>
      <c r="G397" s="5">
        <f t="shared" si="39"/>
        <v>4.05</v>
      </c>
      <c r="H397" s="5">
        <f t="shared" si="44"/>
        <v>4.05</v>
      </c>
      <c r="I397" s="6">
        <f t="shared" si="43"/>
        <v>0.10999999999996968</v>
      </c>
      <c r="J397" s="8"/>
    </row>
    <row r="398" spans="1:10" ht="15">
      <c r="A398" s="4">
        <v>3.95000000000003</v>
      </c>
      <c r="B398" s="5">
        <v>0.02</v>
      </c>
      <c r="C398" s="5">
        <v>0.0114</v>
      </c>
      <c r="D398" s="5">
        <f t="shared" si="40"/>
        <v>0.0314</v>
      </c>
      <c r="E398" s="5">
        <f t="shared" si="41"/>
        <v>0.12403000000000093</v>
      </c>
      <c r="F398" s="5">
        <f t="shared" si="42"/>
        <v>4.074030000000031</v>
      </c>
      <c r="G398" s="5">
        <f t="shared" si="39"/>
        <v>4.05</v>
      </c>
      <c r="H398" s="5">
        <f t="shared" si="44"/>
        <v>4.05</v>
      </c>
      <c r="I398" s="6">
        <f t="shared" si="43"/>
        <v>0.09999999999996989</v>
      </c>
      <c r="J398" s="8"/>
    </row>
    <row r="399" spans="1:10" ht="15">
      <c r="A399" s="4">
        <v>3.96000000000004</v>
      </c>
      <c r="B399" s="5">
        <v>0.02</v>
      </c>
      <c r="C399" s="5">
        <v>0.0114</v>
      </c>
      <c r="D399" s="5">
        <f t="shared" si="40"/>
        <v>0.0314</v>
      </c>
      <c r="E399" s="5">
        <f t="shared" si="41"/>
        <v>0.12434400000000125</v>
      </c>
      <c r="F399" s="5">
        <f t="shared" si="42"/>
        <v>4.0843440000000415</v>
      </c>
      <c r="G399" s="5">
        <f t="shared" si="39"/>
        <v>4.05</v>
      </c>
      <c r="H399" s="5">
        <f t="shared" si="44"/>
        <v>4.05</v>
      </c>
      <c r="I399" s="6">
        <f t="shared" si="43"/>
        <v>0.08999999999995989</v>
      </c>
      <c r="J399" s="8"/>
    </row>
    <row r="400" spans="1:10" ht="15">
      <c r="A400" s="4">
        <v>3.97000000000004</v>
      </c>
      <c r="B400" s="5">
        <v>0.02</v>
      </c>
      <c r="C400" s="5">
        <v>0.0114</v>
      </c>
      <c r="D400" s="5">
        <f t="shared" si="40"/>
        <v>0.0314</v>
      </c>
      <c r="E400" s="5">
        <f t="shared" si="41"/>
        <v>0.12465800000000125</v>
      </c>
      <c r="F400" s="5">
        <f t="shared" si="42"/>
        <v>4.094658000000042</v>
      </c>
      <c r="G400" s="5">
        <f t="shared" si="39"/>
        <v>4.05</v>
      </c>
      <c r="H400" s="5">
        <f t="shared" si="44"/>
        <v>4.05</v>
      </c>
      <c r="I400" s="6">
        <f t="shared" si="43"/>
        <v>0.07999999999995966</v>
      </c>
      <c r="J400" s="8"/>
    </row>
    <row r="401" spans="1:10" ht="15">
      <c r="A401" s="4">
        <v>3.98000000000004</v>
      </c>
      <c r="B401" s="5">
        <v>0.02</v>
      </c>
      <c r="C401" s="5">
        <v>0.0114</v>
      </c>
      <c r="D401" s="5">
        <f t="shared" si="40"/>
        <v>0.0314</v>
      </c>
      <c r="E401" s="5">
        <f t="shared" si="41"/>
        <v>0.12497200000000125</v>
      </c>
      <c r="F401" s="5">
        <f t="shared" si="42"/>
        <v>4.104972000000041</v>
      </c>
      <c r="G401" s="5">
        <f t="shared" si="39"/>
        <v>4.1000000000000005</v>
      </c>
      <c r="H401" s="5">
        <f t="shared" si="44"/>
        <v>4.1000000000000005</v>
      </c>
      <c r="I401" s="6">
        <f t="shared" si="43"/>
        <v>0.11999999999996058</v>
      </c>
      <c r="J401" s="8"/>
    </row>
    <row r="402" spans="1:10" ht="15">
      <c r="A402" s="4">
        <v>3.99000000000004</v>
      </c>
      <c r="B402" s="5">
        <v>0.02</v>
      </c>
      <c r="C402" s="5">
        <v>0.0114</v>
      </c>
      <c r="D402" s="5">
        <f t="shared" si="40"/>
        <v>0.0314</v>
      </c>
      <c r="E402" s="5">
        <f t="shared" si="41"/>
        <v>0.12528600000000126</v>
      </c>
      <c r="F402" s="5">
        <f t="shared" si="42"/>
        <v>4.115286000000041</v>
      </c>
      <c r="G402" s="5">
        <f aca="true" t="shared" si="45" ref="G402:G465">FLOOR(F402,0.05)</f>
        <v>4.1000000000000005</v>
      </c>
      <c r="H402" s="5">
        <f t="shared" si="44"/>
        <v>4.1000000000000005</v>
      </c>
      <c r="I402" s="6">
        <f t="shared" si="43"/>
        <v>0.10999999999996035</v>
      </c>
      <c r="J402" s="8"/>
    </row>
    <row r="403" spans="1:10" ht="15">
      <c r="A403" s="4">
        <v>4.00000000000004</v>
      </c>
      <c r="B403" s="5">
        <v>0.02</v>
      </c>
      <c r="C403" s="5">
        <v>0.0114</v>
      </c>
      <c r="D403" s="5">
        <f t="shared" si="40"/>
        <v>0.0314</v>
      </c>
      <c r="E403" s="5">
        <f t="shared" si="41"/>
        <v>0.12560000000000124</v>
      </c>
      <c r="F403" s="5">
        <f t="shared" si="42"/>
        <v>4.125600000000041</v>
      </c>
      <c r="G403" s="5">
        <f t="shared" si="45"/>
        <v>4.1000000000000005</v>
      </c>
      <c r="H403" s="5">
        <f t="shared" si="44"/>
        <v>4.1000000000000005</v>
      </c>
      <c r="I403" s="6">
        <f t="shared" si="43"/>
        <v>0.09999999999996056</v>
      </c>
      <c r="J403" s="8"/>
    </row>
    <row r="404" spans="1:10" ht="15">
      <c r="A404" s="4">
        <v>4.01000000000004</v>
      </c>
      <c r="B404" s="5">
        <v>0.02</v>
      </c>
      <c r="C404" s="5">
        <v>0.0114</v>
      </c>
      <c r="D404" s="5">
        <f t="shared" si="40"/>
        <v>0.0314</v>
      </c>
      <c r="E404" s="5">
        <f t="shared" si="41"/>
        <v>0.12591400000000125</v>
      </c>
      <c r="F404" s="5">
        <f t="shared" si="42"/>
        <v>4.135914000000041</v>
      </c>
      <c r="G404" s="5">
        <f t="shared" si="45"/>
        <v>4.1000000000000005</v>
      </c>
      <c r="H404" s="5">
        <f t="shared" si="44"/>
        <v>4.1000000000000005</v>
      </c>
      <c r="I404" s="6">
        <f t="shared" si="43"/>
        <v>0.08999999999996078</v>
      </c>
      <c r="J404" s="8"/>
    </row>
    <row r="405" spans="1:10" ht="15">
      <c r="A405" s="4">
        <v>4.02000000000004</v>
      </c>
      <c r="B405" s="5">
        <v>0.02</v>
      </c>
      <c r="C405" s="5">
        <v>0.0114</v>
      </c>
      <c r="D405" s="5">
        <f t="shared" si="40"/>
        <v>0.0314</v>
      </c>
      <c r="E405" s="5">
        <f t="shared" si="41"/>
        <v>0.12622800000000126</v>
      </c>
      <c r="F405" s="5">
        <f t="shared" si="42"/>
        <v>4.1462280000000415</v>
      </c>
      <c r="G405" s="5">
        <f t="shared" si="45"/>
        <v>4.1000000000000005</v>
      </c>
      <c r="H405" s="5">
        <f t="shared" si="44"/>
        <v>4.1000000000000005</v>
      </c>
      <c r="I405" s="6">
        <f t="shared" si="43"/>
        <v>0.0799999999999601</v>
      </c>
      <c r="J405" s="8"/>
    </row>
    <row r="406" spans="1:10" ht="15">
      <c r="A406" s="4">
        <v>4.03000000000004</v>
      </c>
      <c r="B406" s="5">
        <v>0.02</v>
      </c>
      <c r="C406" s="5">
        <v>0.0114</v>
      </c>
      <c r="D406" s="5">
        <f t="shared" si="40"/>
        <v>0.0314</v>
      </c>
      <c r="E406" s="5">
        <f t="shared" si="41"/>
        <v>0.12654200000000126</v>
      </c>
      <c r="F406" s="5">
        <f t="shared" si="42"/>
        <v>4.156542000000042</v>
      </c>
      <c r="G406" s="5">
        <f t="shared" si="45"/>
        <v>4.15</v>
      </c>
      <c r="H406" s="5">
        <f t="shared" si="44"/>
        <v>4.15</v>
      </c>
      <c r="I406" s="6">
        <f t="shared" si="43"/>
        <v>0.11999999999996014</v>
      </c>
      <c r="J406" s="8"/>
    </row>
    <row r="407" spans="1:10" ht="15">
      <c r="A407" s="4">
        <v>4.04000000000004</v>
      </c>
      <c r="B407" s="5">
        <v>0.02</v>
      </c>
      <c r="C407" s="5">
        <v>0.0114</v>
      </c>
      <c r="D407" s="5">
        <f t="shared" si="40"/>
        <v>0.0314</v>
      </c>
      <c r="E407" s="5">
        <f t="shared" si="41"/>
        <v>0.12685600000000125</v>
      </c>
      <c r="F407" s="5">
        <f t="shared" si="42"/>
        <v>4.166856000000041</v>
      </c>
      <c r="G407" s="5">
        <f t="shared" si="45"/>
        <v>4.15</v>
      </c>
      <c r="H407" s="5">
        <f t="shared" si="44"/>
        <v>4.15</v>
      </c>
      <c r="I407" s="6">
        <f t="shared" si="43"/>
        <v>0.10999999999996035</v>
      </c>
      <c r="J407" s="8"/>
    </row>
    <row r="408" spans="1:10" ht="15">
      <c r="A408" s="4">
        <v>4.05000000000004</v>
      </c>
      <c r="B408" s="5">
        <v>0.02</v>
      </c>
      <c r="C408" s="5">
        <v>0.0114</v>
      </c>
      <c r="D408" s="5">
        <f t="shared" si="40"/>
        <v>0.0314</v>
      </c>
      <c r="E408" s="5">
        <f t="shared" si="41"/>
        <v>0.12717000000000123</v>
      </c>
      <c r="F408" s="5">
        <f t="shared" si="42"/>
        <v>4.177170000000041</v>
      </c>
      <c r="G408" s="5">
        <f t="shared" si="45"/>
        <v>4.15</v>
      </c>
      <c r="H408" s="5">
        <f t="shared" si="44"/>
        <v>4.15</v>
      </c>
      <c r="I408" s="6">
        <f t="shared" si="43"/>
        <v>0.09999999999996056</v>
      </c>
      <c r="J408" s="8"/>
    </row>
    <row r="409" spans="1:10" ht="15">
      <c r="A409" s="4">
        <v>4.06000000000004</v>
      </c>
      <c r="B409" s="5">
        <v>0.02</v>
      </c>
      <c r="C409" s="5">
        <v>0.0114</v>
      </c>
      <c r="D409" s="5">
        <f t="shared" si="40"/>
        <v>0.0314</v>
      </c>
      <c r="E409" s="5">
        <f t="shared" si="41"/>
        <v>0.12748400000000124</v>
      </c>
      <c r="F409" s="5">
        <f t="shared" si="42"/>
        <v>4.18748400000004</v>
      </c>
      <c r="G409" s="5">
        <f t="shared" si="45"/>
        <v>4.15</v>
      </c>
      <c r="H409" s="5">
        <f t="shared" si="44"/>
        <v>4.15</v>
      </c>
      <c r="I409" s="6">
        <f t="shared" si="43"/>
        <v>0.08999999999996078</v>
      </c>
      <c r="J409" s="8"/>
    </row>
    <row r="410" spans="1:10" ht="15">
      <c r="A410" s="4">
        <v>4.07000000000004</v>
      </c>
      <c r="B410" s="5">
        <v>0.02</v>
      </c>
      <c r="C410" s="5">
        <v>0.0114</v>
      </c>
      <c r="D410" s="5">
        <f t="shared" si="40"/>
        <v>0.0314</v>
      </c>
      <c r="E410" s="5">
        <f t="shared" si="41"/>
        <v>0.12779800000000124</v>
      </c>
      <c r="F410" s="5">
        <f t="shared" si="42"/>
        <v>4.197798000000041</v>
      </c>
      <c r="G410" s="5">
        <f t="shared" si="45"/>
        <v>4.15</v>
      </c>
      <c r="H410" s="5">
        <f t="shared" si="44"/>
        <v>4.15</v>
      </c>
      <c r="I410" s="6">
        <f t="shared" si="43"/>
        <v>0.0799999999999601</v>
      </c>
      <c r="J410" s="8"/>
    </row>
    <row r="411" spans="1:10" ht="15">
      <c r="A411" s="4">
        <v>4.08000000000004</v>
      </c>
      <c r="B411" s="5">
        <v>0.02</v>
      </c>
      <c r="C411" s="5">
        <v>0.0114</v>
      </c>
      <c r="D411" s="5">
        <f t="shared" si="40"/>
        <v>0.0314</v>
      </c>
      <c r="E411" s="5">
        <f t="shared" si="41"/>
        <v>0.12811200000000125</v>
      </c>
      <c r="F411" s="5">
        <f t="shared" si="42"/>
        <v>4.208112000000042</v>
      </c>
      <c r="G411" s="5">
        <f t="shared" si="45"/>
        <v>4.2</v>
      </c>
      <c r="H411" s="5">
        <f t="shared" si="44"/>
        <v>4.2</v>
      </c>
      <c r="I411" s="6">
        <f t="shared" si="43"/>
        <v>0.11999999999996014</v>
      </c>
      <c r="J411" s="8"/>
    </row>
    <row r="412" spans="1:10" ht="15">
      <c r="A412" s="4">
        <v>4.09000000000004</v>
      </c>
      <c r="B412" s="5">
        <v>0.02</v>
      </c>
      <c r="C412" s="5">
        <v>0.0114</v>
      </c>
      <c r="D412" s="5">
        <f t="shared" si="40"/>
        <v>0.0314</v>
      </c>
      <c r="E412" s="5">
        <f t="shared" si="41"/>
        <v>0.12842600000000123</v>
      </c>
      <c r="F412" s="5">
        <f t="shared" si="42"/>
        <v>4.218426000000041</v>
      </c>
      <c r="G412" s="5">
        <f t="shared" si="45"/>
        <v>4.2</v>
      </c>
      <c r="H412" s="5">
        <f t="shared" si="44"/>
        <v>4.2</v>
      </c>
      <c r="I412" s="6">
        <f t="shared" si="43"/>
        <v>0.10999999999996035</v>
      </c>
      <c r="J412" s="8"/>
    </row>
    <row r="413" spans="1:10" ht="15">
      <c r="A413" s="4">
        <v>4.10000000000004</v>
      </c>
      <c r="B413" s="5">
        <v>0.02</v>
      </c>
      <c r="C413" s="5">
        <v>0.0114</v>
      </c>
      <c r="D413" s="5">
        <f t="shared" si="40"/>
        <v>0.0314</v>
      </c>
      <c r="E413" s="5">
        <f t="shared" si="41"/>
        <v>0.12874000000000124</v>
      </c>
      <c r="F413" s="5">
        <f t="shared" si="42"/>
        <v>4.228740000000041</v>
      </c>
      <c r="G413" s="5">
        <f t="shared" si="45"/>
        <v>4.2</v>
      </c>
      <c r="H413" s="5">
        <f t="shared" si="44"/>
        <v>4.2</v>
      </c>
      <c r="I413" s="6">
        <f t="shared" si="43"/>
        <v>0.09999999999996056</v>
      </c>
      <c r="J413" s="8"/>
    </row>
    <row r="414" spans="1:10" ht="15">
      <c r="A414" s="4">
        <v>4.11000000000004</v>
      </c>
      <c r="B414" s="5">
        <v>0.02</v>
      </c>
      <c r="C414" s="5">
        <v>0.0114</v>
      </c>
      <c r="D414" s="5">
        <f t="shared" si="40"/>
        <v>0.0314</v>
      </c>
      <c r="E414" s="5">
        <f t="shared" si="41"/>
        <v>0.12905400000000125</v>
      </c>
      <c r="F414" s="5">
        <f t="shared" si="42"/>
        <v>4.239054000000041</v>
      </c>
      <c r="G414" s="5">
        <f t="shared" si="45"/>
        <v>4.2</v>
      </c>
      <c r="H414" s="5">
        <f t="shared" si="44"/>
        <v>4.2</v>
      </c>
      <c r="I414" s="6">
        <f t="shared" si="43"/>
        <v>0.08999999999995989</v>
      </c>
      <c r="J414" s="8"/>
    </row>
    <row r="415" spans="1:10" ht="15">
      <c r="A415" s="4">
        <v>4.12000000000004</v>
      </c>
      <c r="B415" s="5">
        <v>0.02</v>
      </c>
      <c r="C415" s="5">
        <v>0.0114</v>
      </c>
      <c r="D415" s="5">
        <f t="shared" si="40"/>
        <v>0.0314</v>
      </c>
      <c r="E415" s="5">
        <f t="shared" si="41"/>
        <v>0.12936800000000126</v>
      </c>
      <c r="F415" s="5">
        <f t="shared" si="42"/>
        <v>4.249368000000041</v>
      </c>
      <c r="G415" s="5">
        <f t="shared" si="45"/>
        <v>4.2</v>
      </c>
      <c r="H415" s="5">
        <f t="shared" si="44"/>
        <v>4.2</v>
      </c>
      <c r="I415" s="6">
        <f t="shared" si="43"/>
        <v>0.0799999999999601</v>
      </c>
      <c r="J415" s="8"/>
    </row>
    <row r="416" spans="1:10" ht="15">
      <c r="A416" s="4">
        <v>4.13000000000004</v>
      </c>
      <c r="B416" s="5">
        <v>0.02</v>
      </c>
      <c r="C416" s="5">
        <v>0.0114</v>
      </c>
      <c r="D416" s="5">
        <f t="shared" si="40"/>
        <v>0.0314</v>
      </c>
      <c r="E416" s="5">
        <f t="shared" si="41"/>
        <v>0.12968200000000124</v>
      </c>
      <c r="F416" s="5">
        <f t="shared" si="42"/>
        <v>4.2596820000000415</v>
      </c>
      <c r="G416" s="5">
        <f t="shared" si="45"/>
        <v>4.25</v>
      </c>
      <c r="H416" s="5">
        <f t="shared" si="44"/>
        <v>4.25</v>
      </c>
      <c r="I416" s="6">
        <f t="shared" si="43"/>
        <v>0.11999999999996014</v>
      </c>
      <c r="J416" s="8"/>
    </row>
    <row r="417" spans="1:10" ht="15">
      <c r="A417" s="4">
        <v>4.14000000000004</v>
      </c>
      <c r="B417" s="5">
        <v>0.02</v>
      </c>
      <c r="C417" s="5">
        <v>0.0114</v>
      </c>
      <c r="D417" s="5">
        <f t="shared" si="40"/>
        <v>0.0314</v>
      </c>
      <c r="E417" s="5">
        <f t="shared" si="41"/>
        <v>0.12999600000000122</v>
      </c>
      <c r="F417" s="5">
        <f t="shared" si="42"/>
        <v>4.269996000000041</v>
      </c>
      <c r="G417" s="5">
        <f t="shared" si="45"/>
        <v>4.25</v>
      </c>
      <c r="H417" s="5">
        <f t="shared" si="44"/>
        <v>4.25</v>
      </c>
      <c r="I417" s="6">
        <f t="shared" si="43"/>
        <v>0.10999999999996035</v>
      </c>
      <c r="J417" s="8"/>
    </row>
    <row r="418" spans="1:10" ht="15">
      <c r="A418" s="4">
        <v>4.15000000000004</v>
      </c>
      <c r="B418" s="5">
        <v>0.02</v>
      </c>
      <c r="C418" s="5">
        <v>0.0114</v>
      </c>
      <c r="D418" s="5">
        <f t="shared" si="40"/>
        <v>0.0314</v>
      </c>
      <c r="E418" s="5">
        <f t="shared" si="41"/>
        <v>0.13031000000000126</v>
      </c>
      <c r="F418" s="5">
        <f t="shared" si="42"/>
        <v>4.280310000000042</v>
      </c>
      <c r="G418" s="5">
        <f t="shared" si="45"/>
        <v>4.25</v>
      </c>
      <c r="H418" s="5">
        <f t="shared" si="44"/>
        <v>4.25</v>
      </c>
      <c r="I418" s="6">
        <f t="shared" si="43"/>
        <v>0.09999999999995968</v>
      </c>
      <c r="J418" s="8"/>
    </row>
    <row r="419" spans="1:10" ht="15">
      <c r="A419" s="4">
        <v>4.16000000000004</v>
      </c>
      <c r="B419" s="5">
        <v>0.02</v>
      </c>
      <c r="C419" s="5">
        <v>0.0114</v>
      </c>
      <c r="D419" s="5">
        <f t="shared" si="40"/>
        <v>0.0314</v>
      </c>
      <c r="E419" s="5">
        <f t="shared" si="41"/>
        <v>0.13062400000000124</v>
      </c>
      <c r="F419" s="5">
        <f t="shared" si="42"/>
        <v>4.290624000000041</v>
      </c>
      <c r="G419" s="5">
        <f t="shared" si="45"/>
        <v>4.25</v>
      </c>
      <c r="H419" s="5">
        <f t="shared" si="44"/>
        <v>4.25</v>
      </c>
      <c r="I419" s="6">
        <f t="shared" si="43"/>
        <v>0.08999999999995989</v>
      </c>
      <c r="J419" s="8"/>
    </row>
    <row r="420" spans="1:10" ht="15">
      <c r="A420" s="4">
        <v>4.17000000000004</v>
      </c>
      <c r="B420" s="5">
        <v>0.02</v>
      </c>
      <c r="C420" s="5">
        <v>0.0114</v>
      </c>
      <c r="D420" s="5">
        <f t="shared" si="40"/>
        <v>0.0314</v>
      </c>
      <c r="E420" s="5">
        <f t="shared" si="41"/>
        <v>0.13093800000000125</v>
      </c>
      <c r="F420" s="5">
        <f t="shared" si="42"/>
        <v>4.300938000000041</v>
      </c>
      <c r="G420" s="5">
        <f t="shared" si="45"/>
        <v>4.3</v>
      </c>
      <c r="H420" s="5">
        <f t="shared" si="44"/>
        <v>4.3</v>
      </c>
      <c r="I420" s="6">
        <f t="shared" si="43"/>
        <v>0.12999999999995993</v>
      </c>
      <c r="J420" s="8"/>
    </row>
    <row r="421" spans="1:10" ht="15">
      <c r="A421" s="4">
        <v>4.18000000000004</v>
      </c>
      <c r="B421" s="5">
        <v>0.02</v>
      </c>
      <c r="C421" s="5">
        <v>0.0114</v>
      </c>
      <c r="D421" s="5">
        <f t="shared" si="40"/>
        <v>0.0314</v>
      </c>
      <c r="E421" s="5">
        <f t="shared" si="41"/>
        <v>0.13125200000000123</v>
      </c>
      <c r="F421" s="5">
        <f t="shared" si="42"/>
        <v>4.3112520000000405</v>
      </c>
      <c r="G421" s="5">
        <f t="shared" si="45"/>
        <v>4.3</v>
      </c>
      <c r="H421" s="5">
        <f t="shared" si="44"/>
        <v>4.3</v>
      </c>
      <c r="I421" s="6">
        <f t="shared" si="43"/>
        <v>0.11999999999996014</v>
      </c>
      <c r="J421" s="8"/>
    </row>
    <row r="422" spans="1:10" ht="15">
      <c r="A422" s="4">
        <v>4.19000000000004</v>
      </c>
      <c r="B422" s="5">
        <v>0.02</v>
      </c>
      <c r="C422" s="5">
        <v>0.0114</v>
      </c>
      <c r="D422" s="5">
        <f t="shared" si="40"/>
        <v>0.0314</v>
      </c>
      <c r="E422" s="5">
        <f t="shared" si="41"/>
        <v>0.13156600000000127</v>
      </c>
      <c r="F422" s="5">
        <f t="shared" si="42"/>
        <v>4.3215660000000415</v>
      </c>
      <c r="G422" s="5">
        <f t="shared" si="45"/>
        <v>4.3</v>
      </c>
      <c r="H422" s="5">
        <f t="shared" si="44"/>
        <v>4.3</v>
      </c>
      <c r="I422" s="6">
        <f t="shared" si="43"/>
        <v>0.10999999999995946</v>
      </c>
      <c r="J422" s="8"/>
    </row>
    <row r="423" spans="1:10" ht="15">
      <c r="A423" s="4">
        <v>4.20000000000004</v>
      </c>
      <c r="B423" s="5">
        <v>0.02</v>
      </c>
      <c r="C423" s="5">
        <v>0.0114</v>
      </c>
      <c r="D423" s="5">
        <f t="shared" si="40"/>
        <v>0.0314</v>
      </c>
      <c r="E423" s="5">
        <f t="shared" si="41"/>
        <v>0.13188000000000125</v>
      </c>
      <c r="F423" s="5">
        <f t="shared" si="42"/>
        <v>4.331880000000042</v>
      </c>
      <c r="G423" s="5">
        <f t="shared" si="45"/>
        <v>4.3</v>
      </c>
      <c r="H423" s="5">
        <f t="shared" si="44"/>
        <v>4.3</v>
      </c>
      <c r="I423" s="6">
        <f t="shared" si="43"/>
        <v>0.09999999999995968</v>
      </c>
      <c r="J423" s="8"/>
    </row>
    <row r="424" spans="1:10" ht="15">
      <c r="A424" s="4">
        <v>4.21000000000004</v>
      </c>
      <c r="B424" s="5">
        <v>0.02</v>
      </c>
      <c r="C424" s="5">
        <v>0.0114</v>
      </c>
      <c r="D424" s="5">
        <f t="shared" si="40"/>
        <v>0.0314</v>
      </c>
      <c r="E424" s="5">
        <f t="shared" si="41"/>
        <v>0.13219400000000125</v>
      </c>
      <c r="F424" s="5">
        <f t="shared" si="42"/>
        <v>4.342194000000041</v>
      </c>
      <c r="G424" s="5">
        <f t="shared" si="45"/>
        <v>4.3</v>
      </c>
      <c r="H424" s="5">
        <f t="shared" si="44"/>
        <v>4.3</v>
      </c>
      <c r="I424" s="6">
        <f t="shared" si="43"/>
        <v>0.08999999999995989</v>
      </c>
      <c r="J424" s="8"/>
    </row>
    <row r="425" spans="1:10" ht="15">
      <c r="A425" s="4">
        <v>4.22000000000004</v>
      </c>
      <c r="B425" s="5">
        <v>0.02</v>
      </c>
      <c r="C425" s="5">
        <v>0.0114</v>
      </c>
      <c r="D425" s="5">
        <f t="shared" si="40"/>
        <v>0.0314</v>
      </c>
      <c r="E425" s="5">
        <f t="shared" si="41"/>
        <v>0.13250800000000124</v>
      </c>
      <c r="F425" s="5">
        <f t="shared" si="42"/>
        <v>4.352508000000041</v>
      </c>
      <c r="G425" s="5">
        <f t="shared" si="45"/>
        <v>4.3500000000000005</v>
      </c>
      <c r="H425" s="5">
        <f t="shared" si="44"/>
        <v>4.3500000000000005</v>
      </c>
      <c r="I425" s="6">
        <f t="shared" si="43"/>
        <v>0.1299999999999608</v>
      </c>
      <c r="J425" s="8"/>
    </row>
    <row r="426" spans="1:10" ht="15">
      <c r="A426" s="4">
        <v>4.23000000000004</v>
      </c>
      <c r="B426" s="5">
        <v>0.02</v>
      </c>
      <c r="C426" s="5">
        <v>0.0114</v>
      </c>
      <c r="D426" s="5">
        <f t="shared" si="40"/>
        <v>0.0314</v>
      </c>
      <c r="E426" s="5">
        <f t="shared" si="41"/>
        <v>0.13282200000000124</v>
      </c>
      <c r="F426" s="5">
        <f t="shared" si="42"/>
        <v>4.362822000000041</v>
      </c>
      <c r="G426" s="5">
        <f t="shared" si="45"/>
        <v>4.3500000000000005</v>
      </c>
      <c r="H426" s="5">
        <f t="shared" si="44"/>
        <v>4.3500000000000005</v>
      </c>
      <c r="I426" s="6">
        <f t="shared" si="43"/>
        <v>0.11999999999996014</v>
      </c>
      <c r="J426" s="8"/>
    </row>
    <row r="427" spans="1:10" ht="15">
      <c r="A427" s="4">
        <v>4.24000000000004</v>
      </c>
      <c r="B427" s="5">
        <v>0.02</v>
      </c>
      <c r="C427" s="5">
        <v>0.0114</v>
      </c>
      <c r="D427" s="5">
        <f t="shared" si="40"/>
        <v>0.0314</v>
      </c>
      <c r="E427" s="5">
        <f t="shared" si="41"/>
        <v>0.13313600000000125</v>
      </c>
      <c r="F427" s="5">
        <f t="shared" si="42"/>
        <v>4.373136000000041</v>
      </c>
      <c r="G427" s="5">
        <f t="shared" si="45"/>
        <v>4.3500000000000005</v>
      </c>
      <c r="H427" s="5">
        <f t="shared" si="44"/>
        <v>4.3500000000000005</v>
      </c>
      <c r="I427" s="6">
        <f t="shared" si="43"/>
        <v>0.10999999999996035</v>
      </c>
      <c r="J427" s="8"/>
    </row>
    <row r="428" spans="1:10" ht="15">
      <c r="A428" s="4">
        <v>4.25000000000004</v>
      </c>
      <c r="B428" s="5">
        <v>0.02</v>
      </c>
      <c r="C428" s="5">
        <v>0.0114</v>
      </c>
      <c r="D428" s="5">
        <f t="shared" si="40"/>
        <v>0.0314</v>
      </c>
      <c r="E428" s="5">
        <f t="shared" si="41"/>
        <v>0.13345000000000123</v>
      </c>
      <c r="F428" s="5">
        <f t="shared" si="42"/>
        <v>4.383450000000042</v>
      </c>
      <c r="G428" s="5">
        <f t="shared" si="45"/>
        <v>4.3500000000000005</v>
      </c>
      <c r="H428" s="5">
        <f t="shared" si="44"/>
        <v>4.3500000000000005</v>
      </c>
      <c r="I428" s="6">
        <f t="shared" si="43"/>
        <v>0.09999999999996056</v>
      </c>
      <c r="J428" s="8"/>
    </row>
    <row r="429" spans="1:10" ht="15">
      <c r="A429" s="4">
        <v>4.26000000000004</v>
      </c>
      <c r="B429" s="5">
        <v>0.02</v>
      </c>
      <c r="C429" s="5">
        <v>0.0114</v>
      </c>
      <c r="D429" s="5">
        <f t="shared" si="40"/>
        <v>0.0314</v>
      </c>
      <c r="E429" s="5">
        <f t="shared" si="41"/>
        <v>0.13376400000000124</v>
      </c>
      <c r="F429" s="5">
        <f t="shared" si="42"/>
        <v>4.393764000000041</v>
      </c>
      <c r="G429" s="5">
        <f t="shared" si="45"/>
        <v>4.3500000000000005</v>
      </c>
      <c r="H429" s="5">
        <f t="shared" si="44"/>
        <v>4.3500000000000005</v>
      </c>
      <c r="I429" s="6">
        <f t="shared" si="43"/>
        <v>0.08999999999996078</v>
      </c>
      <c r="J429" s="8"/>
    </row>
    <row r="430" spans="1:10" ht="15">
      <c r="A430" s="4">
        <v>4.27000000000004</v>
      </c>
      <c r="B430" s="5">
        <v>0.02</v>
      </c>
      <c r="C430" s="5">
        <v>0.0114</v>
      </c>
      <c r="D430" s="5">
        <f t="shared" si="40"/>
        <v>0.0314</v>
      </c>
      <c r="E430" s="5">
        <f t="shared" si="41"/>
        <v>0.13407800000000125</v>
      </c>
      <c r="F430" s="5">
        <f t="shared" si="42"/>
        <v>4.404078000000042</v>
      </c>
      <c r="G430" s="5">
        <f t="shared" si="45"/>
        <v>4.4</v>
      </c>
      <c r="H430" s="5">
        <f t="shared" si="44"/>
        <v>4.4</v>
      </c>
      <c r="I430" s="6">
        <f t="shared" si="43"/>
        <v>0.12999999999995993</v>
      </c>
      <c r="J430" s="8"/>
    </row>
    <row r="431" spans="1:10" ht="15">
      <c r="A431" s="4">
        <v>4.28000000000004</v>
      </c>
      <c r="B431" s="5">
        <v>0.02</v>
      </c>
      <c r="C431" s="5">
        <v>0.0114</v>
      </c>
      <c r="D431" s="5">
        <f t="shared" si="40"/>
        <v>0.0314</v>
      </c>
      <c r="E431" s="5">
        <f t="shared" si="41"/>
        <v>0.13439200000000126</v>
      </c>
      <c r="F431" s="5">
        <f t="shared" si="42"/>
        <v>4.414392000000041</v>
      </c>
      <c r="G431" s="5">
        <f t="shared" si="45"/>
        <v>4.4</v>
      </c>
      <c r="H431" s="5">
        <f t="shared" si="44"/>
        <v>4.4</v>
      </c>
      <c r="I431" s="6">
        <f t="shared" si="43"/>
        <v>0.11999999999996014</v>
      </c>
      <c r="J431" s="8"/>
    </row>
    <row r="432" spans="1:10" ht="15">
      <c r="A432" s="4">
        <v>4.29000000000004</v>
      </c>
      <c r="B432" s="5">
        <v>0.02</v>
      </c>
      <c r="C432" s="5">
        <v>0.0114</v>
      </c>
      <c r="D432" s="5">
        <f t="shared" si="40"/>
        <v>0.0314</v>
      </c>
      <c r="E432" s="5">
        <f t="shared" si="41"/>
        <v>0.13470600000000124</v>
      </c>
      <c r="F432" s="5">
        <f t="shared" si="42"/>
        <v>4.424706000000041</v>
      </c>
      <c r="G432" s="5">
        <f t="shared" si="45"/>
        <v>4.4</v>
      </c>
      <c r="H432" s="5">
        <f t="shared" si="44"/>
        <v>4.4</v>
      </c>
      <c r="I432" s="6">
        <f t="shared" si="43"/>
        <v>0.10999999999996035</v>
      </c>
      <c r="J432" s="8"/>
    </row>
    <row r="433" spans="1:10" ht="15">
      <c r="A433" s="4">
        <v>4.30000000000004</v>
      </c>
      <c r="B433" s="5">
        <v>0.02</v>
      </c>
      <c r="C433" s="5">
        <v>0.0114</v>
      </c>
      <c r="D433" s="5">
        <f t="shared" si="40"/>
        <v>0.0314</v>
      </c>
      <c r="E433" s="5">
        <f t="shared" si="41"/>
        <v>0.13502000000000125</v>
      </c>
      <c r="F433" s="5">
        <f t="shared" si="42"/>
        <v>4.435020000000041</v>
      </c>
      <c r="G433" s="5">
        <f t="shared" si="45"/>
        <v>4.4</v>
      </c>
      <c r="H433" s="5">
        <f t="shared" si="44"/>
        <v>4.4</v>
      </c>
      <c r="I433" s="6">
        <f t="shared" si="43"/>
        <v>0.09999999999996056</v>
      </c>
      <c r="J433" s="8"/>
    </row>
    <row r="434" spans="1:10" ht="15">
      <c r="A434" s="4">
        <v>4.31000000000004</v>
      </c>
      <c r="B434" s="5">
        <v>0.02</v>
      </c>
      <c r="C434" s="5">
        <v>0.0114</v>
      </c>
      <c r="D434" s="5">
        <f t="shared" si="40"/>
        <v>0.0314</v>
      </c>
      <c r="E434" s="5">
        <f t="shared" si="41"/>
        <v>0.13533400000000123</v>
      </c>
      <c r="F434" s="5">
        <f t="shared" si="42"/>
        <v>4.445334000000041</v>
      </c>
      <c r="G434" s="5">
        <f t="shared" si="45"/>
        <v>4.4</v>
      </c>
      <c r="H434" s="5">
        <f t="shared" si="44"/>
        <v>4.4</v>
      </c>
      <c r="I434" s="6">
        <f t="shared" si="43"/>
        <v>0.08999999999996078</v>
      </c>
      <c r="J434" s="8"/>
    </row>
    <row r="435" spans="1:10" ht="15">
      <c r="A435" s="4">
        <v>4.32000000000004</v>
      </c>
      <c r="B435" s="5">
        <v>0.02</v>
      </c>
      <c r="C435" s="5">
        <v>0.0114</v>
      </c>
      <c r="D435" s="5">
        <f t="shared" si="40"/>
        <v>0.0314</v>
      </c>
      <c r="E435" s="5">
        <f t="shared" si="41"/>
        <v>0.13564800000000124</v>
      </c>
      <c r="F435" s="5">
        <f t="shared" si="42"/>
        <v>4.455648000000042</v>
      </c>
      <c r="G435" s="5">
        <f t="shared" si="45"/>
        <v>4.45</v>
      </c>
      <c r="H435" s="5">
        <f t="shared" si="44"/>
        <v>4.45</v>
      </c>
      <c r="I435" s="6">
        <f t="shared" si="43"/>
        <v>0.12999999999995993</v>
      </c>
      <c r="J435" s="8"/>
    </row>
    <row r="436" spans="1:10" ht="15">
      <c r="A436" s="4">
        <v>4.33000000000004</v>
      </c>
      <c r="B436" s="5">
        <v>0.02</v>
      </c>
      <c r="C436" s="5">
        <v>0.0114</v>
      </c>
      <c r="D436" s="5">
        <f t="shared" si="40"/>
        <v>0.0314</v>
      </c>
      <c r="E436" s="5">
        <f t="shared" si="41"/>
        <v>0.13596200000000125</v>
      </c>
      <c r="F436" s="5">
        <f t="shared" si="42"/>
        <v>4.465962000000041</v>
      </c>
      <c r="G436" s="5">
        <f t="shared" si="45"/>
        <v>4.45</v>
      </c>
      <c r="H436" s="5">
        <f t="shared" si="44"/>
        <v>4.45</v>
      </c>
      <c r="I436" s="6">
        <f t="shared" si="43"/>
        <v>0.11999999999996014</v>
      </c>
      <c r="J436" s="8"/>
    </row>
    <row r="437" spans="1:10" ht="15">
      <c r="A437" s="4">
        <v>4.34000000000004</v>
      </c>
      <c r="B437" s="5">
        <v>0.02</v>
      </c>
      <c r="C437" s="5">
        <v>0.0114</v>
      </c>
      <c r="D437" s="5">
        <f t="shared" si="40"/>
        <v>0.0314</v>
      </c>
      <c r="E437" s="5">
        <f t="shared" si="41"/>
        <v>0.13627600000000123</v>
      </c>
      <c r="F437" s="5">
        <f t="shared" si="42"/>
        <v>4.476276000000041</v>
      </c>
      <c r="G437" s="5">
        <f t="shared" si="45"/>
        <v>4.45</v>
      </c>
      <c r="H437" s="5">
        <f t="shared" si="44"/>
        <v>4.45</v>
      </c>
      <c r="I437" s="6">
        <f t="shared" si="43"/>
        <v>0.10999999999996035</v>
      </c>
      <c r="J437" s="8"/>
    </row>
    <row r="438" spans="1:10" ht="15">
      <c r="A438" s="4">
        <v>4.35000000000004</v>
      </c>
      <c r="B438" s="5">
        <v>0.02</v>
      </c>
      <c r="C438" s="5">
        <v>0.0114</v>
      </c>
      <c r="D438" s="5">
        <f aca="true" t="shared" si="46" ref="D438:D501">B438+C438</f>
        <v>0.0314</v>
      </c>
      <c r="E438" s="5">
        <f aca="true" t="shared" si="47" ref="E438:E501">A438*D438</f>
        <v>0.13659000000000124</v>
      </c>
      <c r="F438" s="5">
        <f aca="true" t="shared" si="48" ref="F438:F501">A438+E438</f>
        <v>4.4865900000000405</v>
      </c>
      <c r="G438" s="5">
        <f t="shared" si="45"/>
        <v>4.45</v>
      </c>
      <c r="H438" s="5">
        <f t="shared" si="44"/>
        <v>4.45</v>
      </c>
      <c r="I438" s="6">
        <f t="shared" si="43"/>
        <v>0.09999999999996056</v>
      </c>
      <c r="J438" s="8"/>
    </row>
    <row r="439" spans="1:10" ht="15">
      <c r="A439" s="4">
        <v>4.36000000000004</v>
      </c>
      <c r="B439" s="5">
        <v>0.02</v>
      </c>
      <c r="C439" s="5">
        <v>0.0114</v>
      </c>
      <c r="D439" s="5">
        <f t="shared" si="46"/>
        <v>0.0314</v>
      </c>
      <c r="E439" s="5">
        <f t="shared" si="47"/>
        <v>0.13690400000000125</v>
      </c>
      <c r="F439" s="5">
        <f t="shared" si="48"/>
        <v>4.4969040000000415</v>
      </c>
      <c r="G439" s="5">
        <f t="shared" si="45"/>
        <v>4.45</v>
      </c>
      <c r="H439" s="5">
        <f t="shared" si="44"/>
        <v>4.45</v>
      </c>
      <c r="I439" s="6">
        <f t="shared" si="43"/>
        <v>0.08999999999995989</v>
      </c>
      <c r="J439" s="8"/>
    </row>
    <row r="440" spans="1:10" ht="15">
      <c r="A440" s="4">
        <v>4.37000000000004</v>
      </c>
      <c r="B440" s="5">
        <v>0.02</v>
      </c>
      <c r="C440" s="5">
        <v>0.0114</v>
      </c>
      <c r="D440" s="5">
        <f t="shared" si="46"/>
        <v>0.0314</v>
      </c>
      <c r="E440" s="5">
        <f t="shared" si="47"/>
        <v>0.13721800000000126</v>
      </c>
      <c r="F440" s="5">
        <f t="shared" si="48"/>
        <v>4.507218000000042</v>
      </c>
      <c r="G440" s="5">
        <f t="shared" si="45"/>
        <v>4.5</v>
      </c>
      <c r="H440" s="5">
        <f t="shared" si="44"/>
        <v>4.5</v>
      </c>
      <c r="I440" s="6">
        <f t="shared" si="43"/>
        <v>0.12999999999995993</v>
      </c>
      <c r="J440" s="8"/>
    </row>
    <row r="441" spans="1:10" ht="15">
      <c r="A441" s="4">
        <v>4.38000000000004</v>
      </c>
      <c r="B441" s="5">
        <v>0.02</v>
      </c>
      <c r="C441" s="5">
        <v>0.0114</v>
      </c>
      <c r="D441" s="5">
        <f t="shared" si="46"/>
        <v>0.0314</v>
      </c>
      <c r="E441" s="5">
        <f t="shared" si="47"/>
        <v>0.13753200000000124</v>
      </c>
      <c r="F441" s="5">
        <f t="shared" si="48"/>
        <v>4.517532000000041</v>
      </c>
      <c r="G441" s="5">
        <f t="shared" si="45"/>
        <v>4.5</v>
      </c>
      <c r="H441" s="5">
        <f t="shared" si="44"/>
        <v>4.5</v>
      </c>
      <c r="I441" s="6">
        <f t="shared" si="43"/>
        <v>0.11999999999996014</v>
      </c>
      <c r="J441" s="8"/>
    </row>
    <row r="442" spans="1:10" ht="15">
      <c r="A442" s="4">
        <v>4.39000000000005</v>
      </c>
      <c r="B442" s="5">
        <v>0.02</v>
      </c>
      <c r="C442" s="5">
        <v>0.0114</v>
      </c>
      <c r="D442" s="5">
        <f t="shared" si="46"/>
        <v>0.0314</v>
      </c>
      <c r="E442" s="5">
        <f t="shared" si="47"/>
        <v>0.13784600000000158</v>
      </c>
      <c r="F442" s="5">
        <f t="shared" si="48"/>
        <v>4.527846000000052</v>
      </c>
      <c r="G442" s="5">
        <f t="shared" si="45"/>
        <v>4.5</v>
      </c>
      <c r="H442" s="5">
        <f t="shared" si="44"/>
        <v>4.5</v>
      </c>
      <c r="I442" s="6">
        <f t="shared" si="43"/>
        <v>0.1099999999999497</v>
      </c>
      <c r="J442" s="8"/>
    </row>
    <row r="443" spans="1:10" ht="15">
      <c r="A443" s="4">
        <v>4.40000000000005</v>
      </c>
      <c r="B443" s="5">
        <v>0.02</v>
      </c>
      <c r="C443" s="5">
        <v>0.0114</v>
      </c>
      <c r="D443" s="5">
        <f t="shared" si="46"/>
        <v>0.0314</v>
      </c>
      <c r="E443" s="5">
        <f t="shared" si="47"/>
        <v>0.13816000000000156</v>
      </c>
      <c r="F443" s="5">
        <f t="shared" si="48"/>
        <v>4.538160000000052</v>
      </c>
      <c r="G443" s="5">
        <f t="shared" si="45"/>
        <v>4.5</v>
      </c>
      <c r="H443" s="5">
        <f t="shared" si="44"/>
        <v>4.5</v>
      </c>
      <c r="I443" s="6">
        <f t="shared" si="43"/>
        <v>0.0999999999999499</v>
      </c>
      <c r="J443" s="8"/>
    </row>
    <row r="444" spans="1:10" ht="15">
      <c r="A444" s="4">
        <v>4.41000000000005</v>
      </c>
      <c r="B444" s="5">
        <v>0.02</v>
      </c>
      <c r="C444" s="5">
        <v>0.0114</v>
      </c>
      <c r="D444" s="5">
        <f t="shared" si="46"/>
        <v>0.0314</v>
      </c>
      <c r="E444" s="5">
        <f t="shared" si="47"/>
        <v>0.13847400000000157</v>
      </c>
      <c r="F444" s="5">
        <f t="shared" si="48"/>
        <v>4.548474000000051</v>
      </c>
      <c r="G444" s="5">
        <f t="shared" si="45"/>
        <v>4.5</v>
      </c>
      <c r="H444" s="5">
        <f t="shared" si="44"/>
        <v>4.5</v>
      </c>
      <c r="I444" s="6">
        <f t="shared" si="43"/>
        <v>0.08999999999995012</v>
      </c>
      <c r="J444" s="8"/>
    </row>
    <row r="445" spans="1:10" ht="15">
      <c r="A445" s="4">
        <v>4.42000000000005</v>
      </c>
      <c r="B445" s="5">
        <v>0.02</v>
      </c>
      <c r="C445" s="5">
        <v>0.0114</v>
      </c>
      <c r="D445" s="5">
        <f t="shared" si="46"/>
        <v>0.0314</v>
      </c>
      <c r="E445" s="5">
        <f t="shared" si="47"/>
        <v>0.13878800000000155</v>
      </c>
      <c r="F445" s="5">
        <f t="shared" si="48"/>
        <v>4.558788000000051</v>
      </c>
      <c r="G445" s="5">
        <f t="shared" si="45"/>
        <v>4.55</v>
      </c>
      <c r="H445" s="5">
        <f t="shared" si="44"/>
        <v>4.55</v>
      </c>
      <c r="I445" s="6">
        <f t="shared" si="43"/>
        <v>0.12999999999995016</v>
      </c>
      <c r="J445" s="8"/>
    </row>
    <row r="446" spans="1:10" ht="15">
      <c r="A446" s="4">
        <v>4.43000000000005</v>
      </c>
      <c r="B446" s="5">
        <v>0.02</v>
      </c>
      <c r="C446" s="5">
        <v>0.0114</v>
      </c>
      <c r="D446" s="5">
        <f t="shared" si="46"/>
        <v>0.0314</v>
      </c>
      <c r="E446" s="5">
        <f t="shared" si="47"/>
        <v>0.13910200000000156</v>
      </c>
      <c r="F446" s="5">
        <f t="shared" si="48"/>
        <v>4.5691020000000515</v>
      </c>
      <c r="G446" s="5">
        <f t="shared" si="45"/>
        <v>4.55</v>
      </c>
      <c r="H446" s="5">
        <f t="shared" si="44"/>
        <v>4.55</v>
      </c>
      <c r="I446" s="6">
        <f t="shared" si="43"/>
        <v>0.11999999999994948</v>
      </c>
      <c r="J446" s="8"/>
    </row>
    <row r="447" spans="1:10" ht="15">
      <c r="A447" s="4">
        <v>4.44000000000005</v>
      </c>
      <c r="B447" s="5">
        <v>0.02</v>
      </c>
      <c r="C447" s="5">
        <v>0.0114</v>
      </c>
      <c r="D447" s="5">
        <f t="shared" si="46"/>
        <v>0.0314</v>
      </c>
      <c r="E447" s="5">
        <f t="shared" si="47"/>
        <v>0.13941600000000157</v>
      </c>
      <c r="F447" s="5">
        <f t="shared" si="48"/>
        <v>4.579416000000052</v>
      </c>
      <c r="G447" s="5">
        <f t="shared" si="45"/>
        <v>4.55</v>
      </c>
      <c r="H447" s="5">
        <f t="shared" si="44"/>
        <v>4.55</v>
      </c>
      <c r="I447" s="6">
        <f t="shared" si="43"/>
        <v>0.1099999999999497</v>
      </c>
      <c r="J447" s="8"/>
    </row>
    <row r="448" spans="1:10" ht="15">
      <c r="A448" s="4">
        <v>4.45000000000005</v>
      </c>
      <c r="B448" s="5">
        <v>0.02</v>
      </c>
      <c r="C448" s="5">
        <v>0.0114</v>
      </c>
      <c r="D448" s="5">
        <f t="shared" si="46"/>
        <v>0.0314</v>
      </c>
      <c r="E448" s="5">
        <f t="shared" si="47"/>
        <v>0.13973000000000155</v>
      </c>
      <c r="F448" s="5">
        <f t="shared" si="48"/>
        <v>4.589730000000052</v>
      </c>
      <c r="G448" s="5">
        <f t="shared" si="45"/>
        <v>4.55</v>
      </c>
      <c r="H448" s="5">
        <f t="shared" si="44"/>
        <v>4.55</v>
      </c>
      <c r="I448" s="6">
        <f t="shared" si="43"/>
        <v>0.0999999999999499</v>
      </c>
      <c r="J448" s="8"/>
    </row>
    <row r="449" spans="1:10" ht="15">
      <c r="A449" s="4">
        <v>4.46000000000005</v>
      </c>
      <c r="B449" s="5">
        <v>0.02</v>
      </c>
      <c r="C449" s="5">
        <v>0.0114</v>
      </c>
      <c r="D449" s="5">
        <f t="shared" si="46"/>
        <v>0.0314</v>
      </c>
      <c r="E449" s="5">
        <f t="shared" si="47"/>
        <v>0.14004400000000156</v>
      </c>
      <c r="F449" s="5">
        <f t="shared" si="48"/>
        <v>4.600044000000051</v>
      </c>
      <c r="G449" s="5">
        <f t="shared" si="45"/>
        <v>4.6000000000000005</v>
      </c>
      <c r="H449" s="5">
        <f t="shared" si="44"/>
        <v>4.6000000000000005</v>
      </c>
      <c r="I449" s="6">
        <f t="shared" si="43"/>
        <v>0.13999999999995083</v>
      </c>
      <c r="J449" s="8"/>
    </row>
    <row r="450" spans="1:10" ht="15">
      <c r="A450" s="4">
        <v>4.47000000000005</v>
      </c>
      <c r="B450" s="5">
        <v>0.02</v>
      </c>
      <c r="C450" s="5">
        <v>0.0114</v>
      </c>
      <c r="D450" s="5">
        <f t="shared" si="46"/>
        <v>0.0314</v>
      </c>
      <c r="E450" s="5">
        <f t="shared" si="47"/>
        <v>0.14035800000000156</v>
      </c>
      <c r="F450" s="5">
        <f t="shared" si="48"/>
        <v>4.610358000000052</v>
      </c>
      <c r="G450" s="5">
        <f t="shared" si="45"/>
        <v>4.6000000000000005</v>
      </c>
      <c r="H450" s="5">
        <f t="shared" si="44"/>
        <v>4.6000000000000005</v>
      </c>
      <c r="I450" s="6">
        <f aca="true" t="shared" si="49" ref="I450:I503">H450-A450</f>
        <v>0.12999999999995016</v>
      </c>
      <c r="J450" s="8"/>
    </row>
    <row r="451" spans="1:10" ht="15">
      <c r="A451" s="4">
        <v>4.48000000000005</v>
      </c>
      <c r="B451" s="5">
        <v>0.02</v>
      </c>
      <c r="C451" s="5">
        <v>0.0114</v>
      </c>
      <c r="D451" s="5">
        <f t="shared" si="46"/>
        <v>0.0314</v>
      </c>
      <c r="E451" s="5">
        <f t="shared" si="47"/>
        <v>0.14067200000000157</v>
      </c>
      <c r="F451" s="5">
        <f t="shared" si="48"/>
        <v>4.620672000000051</v>
      </c>
      <c r="G451" s="5">
        <f t="shared" si="45"/>
        <v>4.6000000000000005</v>
      </c>
      <c r="H451" s="5">
        <f t="shared" si="44"/>
        <v>4.6000000000000005</v>
      </c>
      <c r="I451" s="6">
        <f t="shared" si="49"/>
        <v>0.11999999999995037</v>
      </c>
      <c r="J451" s="8"/>
    </row>
    <row r="452" spans="1:10" ht="15">
      <c r="A452" s="4">
        <v>4.49000000000005</v>
      </c>
      <c r="B452" s="5">
        <v>0.02</v>
      </c>
      <c r="C452" s="5">
        <v>0.0114</v>
      </c>
      <c r="D452" s="5">
        <f t="shared" si="46"/>
        <v>0.0314</v>
      </c>
      <c r="E452" s="5">
        <f t="shared" si="47"/>
        <v>0.14098600000000155</v>
      </c>
      <c r="F452" s="5">
        <f t="shared" si="48"/>
        <v>4.630986000000052</v>
      </c>
      <c r="G452" s="5">
        <f t="shared" si="45"/>
        <v>4.6000000000000005</v>
      </c>
      <c r="H452" s="5">
        <f aca="true" t="shared" si="50" ref="H452:H503">IF((FLOOR(G452,0.05))&lt;A452,A452,FLOOR(G452,0.05))</f>
        <v>4.6000000000000005</v>
      </c>
      <c r="I452" s="6">
        <f t="shared" si="49"/>
        <v>0.10999999999995058</v>
      </c>
      <c r="J452" s="8"/>
    </row>
    <row r="453" spans="1:10" ht="15">
      <c r="A453" s="4">
        <v>4.50000000000005</v>
      </c>
      <c r="B453" s="5">
        <v>0.02</v>
      </c>
      <c r="C453" s="5">
        <v>0.0114</v>
      </c>
      <c r="D453" s="5">
        <f t="shared" si="46"/>
        <v>0.0314</v>
      </c>
      <c r="E453" s="5">
        <f t="shared" si="47"/>
        <v>0.14130000000000156</v>
      </c>
      <c r="F453" s="5">
        <f t="shared" si="48"/>
        <v>4.641300000000052</v>
      </c>
      <c r="G453" s="5">
        <f t="shared" si="45"/>
        <v>4.6000000000000005</v>
      </c>
      <c r="H453" s="5">
        <f t="shared" si="50"/>
        <v>4.6000000000000005</v>
      </c>
      <c r="I453" s="6">
        <f t="shared" si="49"/>
        <v>0.0999999999999508</v>
      </c>
      <c r="J453" s="8"/>
    </row>
    <row r="454" spans="1:10" ht="15">
      <c r="A454" s="4">
        <v>4.51000000000005</v>
      </c>
      <c r="B454" s="5">
        <v>0.02</v>
      </c>
      <c r="C454" s="5">
        <v>0.0114</v>
      </c>
      <c r="D454" s="5">
        <f t="shared" si="46"/>
        <v>0.0314</v>
      </c>
      <c r="E454" s="5">
        <f t="shared" si="47"/>
        <v>0.14161400000000157</v>
      </c>
      <c r="F454" s="5">
        <f t="shared" si="48"/>
        <v>4.651614000000052</v>
      </c>
      <c r="G454" s="5">
        <f t="shared" si="45"/>
        <v>4.65</v>
      </c>
      <c r="H454" s="5">
        <f t="shared" si="50"/>
        <v>4.65</v>
      </c>
      <c r="I454" s="6">
        <f t="shared" si="49"/>
        <v>0.13999999999994994</v>
      </c>
      <c r="J454" s="8"/>
    </row>
    <row r="455" spans="1:10" ht="15">
      <c r="A455" s="4">
        <v>4.52000000000005</v>
      </c>
      <c r="B455" s="5">
        <v>0.02</v>
      </c>
      <c r="C455" s="5">
        <v>0.0114</v>
      </c>
      <c r="D455" s="5">
        <f t="shared" si="46"/>
        <v>0.0314</v>
      </c>
      <c r="E455" s="5">
        <f t="shared" si="47"/>
        <v>0.14192800000000155</v>
      </c>
      <c r="F455" s="5">
        <f t="shared" si="48"/>
        <v>4.661928000000052</v>
      </c>
      <c r="G455" s="5">
        <f t="shared" si="45"/>
        <v>4.65</v>
      </c>
      <c r="H455" s="5">
        <f t="shared" si="50"/>
        <v>4.65</v>
      </c>
      <c r="I455" s="6">
        <f t="shared" si="49"/>
        <v>0.12999999999995016</v>
      </c>
      <c r="J455" s="8"/>
    </row>
    <row r="456" spans="1:10" ht="15">
      <c r="A456" s="4">
        <v>4.53000000000005</v>
      </c>
      <c r="B456" s="5">
        <v>0.02</v>
      </c>
      <c r="C456" s="5">
        <v>0.0114</v>
      </c>
      <c r="D456" s="5">
        <f t="shared" si="46"/>
        <v>0.0314</v>
      </c>
      <c r="E456" s="5">
        <f t="shared" si="47"/>
        <v>0.14224200000000156</v>
      </c>
      <c r="F456" s="5">
        <f t="shared" si="48"/>
        <v>4.672242000000051</v>
      </c>
      <c r="G456" s="5">
        <f t="shared" si="45"/>
        <v>4.65</v>
      </c>
      <c r="H456" s="5">
        <f t="shared" si="50"/>
        <v>4.65</v>
      </c>
      <c r="I456" s="6">
        <f t="shared" si="49"/>
        <v>0.11999999999995037</v>
      </c>
      <c r="J456" s="8"/>
    </row>
    <row r="457" spans="1:10" ht="15">
      <c r="A457" s="4">
        <v>4.54000000000005</v>
      </c>
      <c r="B457" s="5">
        <v>0.02</v>
      </c>
      <c r="C457" s="5">
        <v>0.0114</v>
      </c>
      <c r="D457" s="5">
        <f t="shared" si="46"/>
        <v>0.0314</v>
      </c>
      <c r="E457" s="5">
        <f t="shared" si="47"/>
        <v>0.14255600000000154</v>
      </c>
      <c r="F457" s="5">
        <f t="shared" si="48"/>
        <v>4.6825560000000515</v>
      </c>
      <c r="G457" s="5">
        <f t="shared" si="45"/>
        <v>4.65</v>
      </c>
      <c r="H457" s="5">
        <f t="shared" si="50"/>
        <v>4.65</v>
      </c>
      <c r="I457" s="6">
        <f t="shared" si="49"/>
        <v>0.10999999999995058</v>
      </c>
      <c r="J457" s="8"/>
    </row>
    <row r="458" spans="1:10" ht="15">
      <c r="A458" s="4">
        <v>4.55000000000005</v>
      </c>
      <c r="B458" s="5">
        <v>0.02</v>
      </c>
      <c r="C458" s="5">
        <v>0.0114</v>
      </c>
      <c r="D458" s="5">
        <f t="shared" si="46"/>
        <v>0.0314</v>
      </c>
      <c r="E458" s="5">
        <f t="shared" si="47"/>
        <v>0.14287000000000155</v>
      </c>
      <c r="F458" s="5">
        <f t="shared" si="48"/>
        <v>4.692870000000051</v>
      </c>
      <c r="G458" s="5">
        <f t="shared" si="45"/>
        <v>4.65</v>
      </c>
      <c r="H458" s="5">
        <f t="shared" si="50"/>
        <v>4.65</v>
      </c>
      <c r="I458" s="6">
        <f t="shared" si="49"/>
        <v>0.0999999999999508</v>
      </c>
      <c r="J458" s="8"/>
    </row>
    <row r="459" spans="1:10" ht="15">
      <c r="A459" s="4">
        <v>4.56000000000005</v>
      </c>
      <c r="B459" s="5">
        <v>0.02</v>
      </c>
      <c r="C459" s="5">
        <v>0.0114</v>
      </c>
      <c r="D459" s="5">
        <f t="shared" si="46"/>
        <v>0.0314</v>
      </c>
      <c r="E459" s="5">
        <f t="shared" si="47"/>
        <v>0.14318400000000156</v>
      </c>
      <c r="F459" s="5">
        <f t="shared" si="48"/>
        <v>4.703184000000052</v>
      </c>
      <c r="G459" s="5">
        <f t="shared" si="45"/>
        <v>4.7</v>
      </c>
      <c r="H459" s="5">
        <f t="shared" si="50"/>
        <v>4.7</v>
      </c>
      <c r="I459" s="6">
        <f t="shared" si="49"/>
        <v>0.13999999999994994</v>
      </c>
      <c r="J459" s="8"/>
    </row>
    <row r="460" spans="1:10" ht="15">
      <c r="A460" s="4">
        <v>4.57000000000005</v>
      </c>
      <c r="B460" s="5">
        <v>0.02</v>
      </c>
      <c r="C460" s="5">
        <v>0.0114</v>
      </c>
      <c r="D460" s="5">
        <f t="shared" si="46"/>
        <v>0.0314</v>
      </c>
      <c r="E460" s="5">
        <f t="shared" si="47"/>
        <v>0.14349800000000157</v>
      </c>
      <c r="F460" s="5">
        <f t="shared" si="48"/>
        <v>4.713498000000052</v>
      </c>
      <c r="G460" s="5">
        <f t="shared" si="45"/>
        <v>4.7</v>
      </c>
      <c r="H460" s="5">
        <f t="shared" si="50"/>
        <v>4.7</v>
      </c>
      <c r="I460" s="6">
        <f t="shared" si="49"/>
        <v>0.12999999999995016</v>
      </c>
      <c r="J460" s="8"/>
    </row>
    <row r="461" spans="1:10" ht="15">
      <c r="A461" s="4">
        <v>4.58000000000005</v>
      </c>
      <c r="B461" s="5">
        <v>0.02</v>
      </c>
      <c r="C461" s="5">
        <v>0.0114</v>
      </c>
      <c r="D461" s="5">
        <f t="shared" si="46"/>
        <v>0.0314</v>
      </c>
      <c r="E461" s="5">
        <f t="shared" si="47"/>
        <v>0.14381200000000155</v>
      </c>
      <c r="F461" s="5">
        <f t="shared" si="48"/>
        <v>4.723812000000051</v>
      </c>
      <c r="G461" s="5">
        <f t="shared" si="45"/>
        <v>4.7</v>
      </c>
      <c r="H461" s="5">
        <f t="shared" si="50"/>
        <v>4.7</v>
      </c>
      <c r="I461" s="6">
        <f t="shared" si="49"/>
        <v>0.11999999999995037</v>
      </c>
      <c r="J461" s="8"/>
    </row>
    <row r="462" spans="1:10" ht="15">
      <c r="A462" s="4">
        <v>4.59000000000005</v>
      </c>
      <c r="B462" s="5">
        <v>0.02</v>
      </c>
      <c r="C462" s="5">
        <v>0.0114</v>
      </c>
      <c r="D462" s="5">
        <f t="shared" si="46"/>
        <v>0.0314</v>
      </c>
      <c r="E462" s="5">
        <f t="shared" si="47"/>
        <v>0.14412600000000156</v>
      </c>
      <c r="F462" s="5">
        <f t="shared" si="48"/>
        <v>4.734126000000051</v>
      </c>
      <c r="G462" s="5">
        <f t="shared" si="45"/>
        <v>4.7</v>
      </c>
      <c r="H462" s="5">
        <f t="shared" si="50"/>
        <v>4.7</v>
      </c>
      <c r="I462" s="6">
        <f t="shared" si="49"/>
        <v>0.10999999999995058</v>
      </c>
      <c r="J462" s="8"/>
    </row>
    <row r="463" spans="1:10" ht="15">
      <c r="A463" s="4">
        <v>4.60000000000005</v>
      </c>
      <c r="B463" s="5">
        <v>0.02</v>
      </c>
      <c r="C463" s="5">
        <v>0.0114</v>
      </c>
      <c r="D463" s="5">
        <f t="shared" si="46"/>
        <v>0.0314</v>
      </c>
      <c r="E463" s="5">
        <f t="shared" si="47"/>
        <v>0.14444000000000157</v>
      </c>
      <c r="F463" s="5">
        <f t="shared" si="48"/>
        <v>4.7444400000000515</v>
      </c>
      <c r="G463" s="5">
        <f t="shared" si="45"/>
        <v>4.7</v>
      </c>
      <c r="H463" s="5">
        <f t="shared" si="50"/>
        <v>4.7</v>
      </c>
      <c r="I463" s="6">
        <f t="shared" si="49"/>
        <v>0.0999999999999499</v>
      </c>
      <c r="J463" s="8"/>
    </row>
    <row r="464" spans="1:10" ht="15">
      <c r="A464" s="4">
        <v>4.61000000000005</v>
      </c>
      <c r="B464" s="5">
        <v>0.02</v>
      </c>
      <c r="C464" s="5">
        <v>0.0114</v>
      </c>
      <c r="D464" s="5">
        <f t="shared" si="46"/>
        <v>0.0314</v>
      </c>
      <c r="E464" s="5">
        <f t="shared" si="47"/>
        <v>0.14475400000000155</v>
      </c>
      <c r="F464" s="5">
        <f t="shared" si="48"/>
        <v>4.754754000000052</v>
      </c>
      <c r="G464" s="5">
        <f t="shared" si="45"/>
        <v>4.75</v>
      </c>
      <c r="H464" s="5">
        <f t="shared" si="50"/>
        <v>4.75</v>
      </c>
      <c r="I464" s="6">
        <f t="shared" si="49"/>
        <v>0.13999999999994994</v>
      </c>
      <c r="J464" s="8"/>
    </row>
    <row r="465" spans="1:10" ht="15">
      <c r="A465" s="4">
        <v>4.62000000000005</v>
      </c>
      <c r="B465" s="5">
        <v>0.02</v>
      </c>
      <c r="C465" s="5">
        <v>0.0114</v>
      </c>
      <c r="D465" s="5">
        <f t="shared" si="46"/>
        <v>0.0314</v>
      </c>
      <c r="E465" s="5">
        <f t="shared" si="47"/>
        <v>0.14506800000000156</v>
      </c>
      <c r="F465" s="5">
        <f t="shared" si="48"/>
        <v>4.765068000000052</v>
      </c>
      <c r="G465" s="5">
        <f t="shared" si="45"/>
        <v>4.75</v>
      </c>
      <c r="H465" s="5">
        <f t="shared" si="50"/>
        <v>4.75</v>
      </c>
      <c r="I465" s="6">
        <f t="shared" si="49"/>
        <v>0.12999999999995016</v>
      </c>
      <c r="J465" s="8"/>
    </row>
    <row r="466" spans="1:10" ht="15">
      <c r="A466" s="4">
        <v>4.63000000000005</v>
      </c>
      <c r="B466" s="5">
        <v>0.02</v>
      </c>
      <c r="C466" s="5">
        <v>0.0114</v>
      </c>
      <c r="D466" s="5">
        <f t="shared" si="46"/>
        <v>0.0314</v>
      </c>
      <c r="E466" s="5">
        <f t="shared" si="47"/>
        <v>0.14538200000000154</v>
      </c>
      <c r="F466" s="5">
        <f t="shared" si="48"/>
        <v>4.775382000000051</v>
      </c>
      <c r="G466" s="5">
        <f aca="true" t="shared" si="51" ref="G466:G503">FLOOR(F466,0.05)</f>
        <v>4.75</v>
      </c>
      <c r="H466" s="5">
        <f t="shared" si="50"/>
        <v>4.75</v>
      </c>
      <c r="I466" s="6">
        <f t="shared" si="49"/>
        <v>0.11999999999995037</v>
      </c>
      <c r="J466" s="8"/>
    </row>
    <row r="467" spans="1:10" ht="15">
      <c r="A467" s="4">
        <v>4.64000000000005</v>
      </c>
      <c r="B467" s="5">
        <v>0.02</v>
      </c>
      <c r="C467" s="5">
        <v>0.0114</v>
      </c>
      <c r="D467" s="5">
        <f t="shared" si="46"/>
        <v>0.0314</v>
      </c>
      <c r="E467" s="5">
        <f t="shared" si="47"/>
        <v>0.14569600000000157</v>
      </c>
      <c r="F467" s="5">
        <f t="shared" si="48"/>
        <v>4.785696000000052</v>
      </c>
      <c r="G467" s="5">
        <f t="shared" si="51"/>
        <v>4.75</v>
      </c>
      <c r="H467" s="5">
        <f t="shared" si="50"/>
        <v>4.75</v>
      </c>
      <c r="I467" s="6">
        <f t="shared" si="49"/>
        <v>0.1099999999999497</v>
      </c>
      <c r="J467" s="8"/>
    </row>
    <row r="468" spans="1:10" ht="15">
      <c r="A468" s="4">
        <v>4.65000000000005</v>
      </c>
      <c r="B468" s="5">
        <v>0.02</v>
      </c>
      <c r="C468" s="5">
        <v>0.0114</v>
      </c>
      <c r="D468" s="5">
        <f t="shared" si="46"/>
        <v>0.0314</v>
      </c>
      <c r="E468" s="5">
        <f t="shared" si="47"/>
        <v>0.14601000000000156</v>
      </c>
      <c r="F468" s="5">
        <f t="shared" si="48"/>
        <v>4.796010000000051</v>
      </c>
      <c r="G468" s="5">
        <f t="shared" si="51"/>
        <v>4.75</v>
      </c>
      <c r="H468" s="5">
        <f t="shared" si="50"/>
        <v>4.75</v>
      </c>
      <c r="I468" s="6">
        <f t="shared" si="49"/>
        <v>0.0999999999999499</v>
      </c>
      <c r="J468" s="8"/>
    </row>
    <row r="469" spans="1:10" ht="15">
      <c r="A469" s="4">
        <v>4.66000000000005</v>
      </c>
      <c r="B469" s="5">
        <v>0.02</v>
      </c>
      <c r="C469" s="5">
        <v>0.0114</v>
      </c>
      <c r="D469" s="5">
        <f t="shared" si="46"/>
        <v>0.0314</v>
      </c>
      <c r="E469" s="5">
        <f t="shared" si="47"/>
        <v>0.14632400000000156</v>
      </c>
      <c r="F469" s="5">
        <f t="shared" si="48"/>
        <v>4.8063240000000516</v>
      </c>
      <c r="G469" s="5">
        <f t="shared" si="51"/>
        <v>4.800000000000001</v>
      </c>
      <c r="H469" s="5">
        <f t="shared" si="50"/>
        <v>4.800000000000001</v>
      </c>
      <c r="I469" s="6">
        <f t="shared" si="49"/>
        <v>0.13999999999995083</v>
      </c>
      <c r="J469" s="8"/>
    </row>
    <row r="470" spans="1:10" ht="15">
      <c r="A470" s="4">
        <v>4.67000000000005</v>
      </c>
      <c r="B470" s="5">
        <v>0.02</v>
      </c>
      <c r="C470" s="5">
        <v>0.0114</v>
      </c>
      <c r="D470" s="5">
        <f t="shared" si="46"/>
        <v>0.0314</v>
      </c>
      <c r="E470" s="5">
        <f t="shared" si="47"/>
        <v>0.14663800000000154</v>
      </c>
      <c r="F470" s="5">
        <f t="shared" si="48"/>
        <v>4.816638000000051</v>
      </c>
      <c r="G470" s="5">
        <f t="shared" si="51"/>
        <v>4.800000000000001</v>
      </c>
      <c r="H470" s="5">
        <f t="shared" si="50"/>
        <v>4.800000000000001</v>
      </c>
      <c r="I470" s="6">
        <f t="shared" si="49"/>
        <v>0.12999999999995104</v>
      </c>
      <c r="J470" s="8"/>
    </row>
    <row r="471" spans="1:10" ht="15">
      <c r="A471" s="4">
        <v>4.68000000000005</v>
      </c>
      <c r="B471" s="5">
        <v>0.02</v>
      </c>
      <c r="C471" s="5">
        <v>0.0114</v>
      </c>
      <c r="D471" s="5">
        <f t="shared" si="46"/>
        <v>0.0314</v>
      </c>
      <c r="E471" s="5">
        <f t="shared" si="47"/>
        <v>0.14695200000000158</v>
      </c>
      <c r="F471" s="5">
        <f t="shared" si="48"/>
        <v>4.826952000000052</v>
      </c>
      <c r="G471" s="5">
        <f t="shared" si="51"/>
        <v>4.800000000000001</v>
      </c>
      <c r="H471" s="5">
        <f t="shared" si="50"/>
        <v>4.800000000000001</v>
      </c>
      <c r="I471" s="6">
        <f t="shared" si="49"/>
        <v>0.11999999999995037</v>
      </c>
      <c r="J471" s="8"/>
    </row>
    <row r="472" spans="1:10" ht="15">
      <c r="A472" s="4">
        <v>4.69000000000005</v>
      </c>
      <c r="B472" s="5">
        <v>0.02</v>
      </c>
      <c r="C472" s="5">
        <v>0.0114</v>
      </c>
      <c r="D472" s="5">
        <f t="shared" si="46"/>
        <v>0.0314</v>
      </c>
      <c r="E472" s="5">
        <f t="shared" si="47"/>
        <v>0.14726600000000156</v>
      </c>
      <c r="F472" s="5">
        <f t="shared" si="48"/>
        <v>4.837266000000052</v>
      </c>
      <c r="G472" s="5">
        <f t="shared" si="51"/>
        <v>4.800000000000001</v>
      </c>
      <c r="H472" s="5">
        <f t="shared" si="50"/>
        <v>4.800000000000001</v>
      </c>
      <c r="I472" s="6">
        <f t="shared" si="49"/>
        <v>0.10999999999995058</v>
      </c>
      <c r="J472" s="8"/>
    </row>
    <row r="473" spans="1:10" ht="15">
      <c r="A473" s="4">
        <v>4.70000000000005</v>
      </c>
      <c r="B473" s="5">
        <v>0.02</v>
      </c>
      <c r="C473" s="5">
        <v>0.0114</v>
      </c>
      <c r="D473" s="5">
        <f t="shared" si="46"/>
        <v>0.0314</v>
      </c>
      <c r="E473" s="5">
        <f t="shared" si="47"/>
        <v>0.14758000000000154</v>
      </c>
      <c r="F473" s="5">
        <f t="shared" si="48"/>
        <v>4.847580000000051</v>
      </c>
      <c r="G473" s="5">
        <f t="shared" si="51"/>
        <v>4.800000000000001</v>
      </c>
      <c r="H473" s="5">
        <f t="shared" si="50"/>
        <v>4.800000000000001</v>
      </c>
      <c r="I473" s="6">
        <f t="shared" si="49"/>
        <v>0.0999999999999508</v>
      </c>
      <c r="J473" s="8"/>
    </row>
    <row r="474" spans="1:10" ht="15">
      <c r="A474" s="4">
        <v>4.71000000000005</v>
      </c>
      <c r="B474" s="5">
        <v>0.02</v>
      </c>
      <c r="C474" s="5">
        <v>0.0114</v>
      </c>
      <c r="D474" s="5">
        <f t="shared" si="46"/>
        <v>0.0314</v>
      </c>
      <c r="E474" s="5">
        <f t="shared" si="47"/>
        <v>0.14789400000000155</v>
      </c>
      <c r="F474" s="5">
        <f t="shared" si="48"/>
        <v>4.8578940000000514</v>
      </c>
      <c r="G474" s="5">
        <f t="shared" si="51"/>
        <v>4.8500000000000005</v>
      </c>
      <c r="H474" s="5">
        <f t="shared" si="50"/>
        <v>4.8500000000000005</v>
      </c>
      <c r="I474" s="6">
        <f t="shared" si="49"/>
        <v>0.13999999999995083</v>
      </c>
      <c r="J474" s="8"/>
    </row>
    <row r="475" spans="1:10" ht="15">
      <c r="A475" s="4">
        <v>4.72000000000005</v>
      </c>
      <c r="B475" s="5">
        <v>0.02</v>
      </c>
      <c r="C475" s="5">
        <v>0.0114</v>
      </c>
      <c r="D475" s="5">
        <f t="shared" si="46"/>
        <v>0.0314</v>
      </c>
      <c r="E475" s="5">
        <f t="shared" si="47"/>
        <v>0.14820800000000156</v>
      </c>
      <c r="F475" s="5">
        <f t="shared" si="48"/>
        <v>4.868208000000052</v>
      </c>
      <c r="G475" s="5">
        <f t="shared" si="51"/>
        <v>4.8500000000000005</v>
      </c>
      <c r="H475" s="5">
        <f t="shared" si="50"/>
        <v>4.8500000000000005</v>
      </c>
      <c r="I475" s="6">
        <f t="shared" si="49"/>
        <v>0.12999999999995016</v>
      </c>
      <c r="J475" s="8"/>
    </row>
    <row r="476" spans="1:10" ht="15">
      <c r="A476" s="4">
        <v>4.73000000000005</v>
      </c>
      <c r="B476" s="5">
        <v>0.02</v>
      </c>
      <c r="C476" s="5">
        <v>0.0114</v>
      </c>
      <c r="D476" s="5">
        <f t="shared" si="46"/>
        <v>0.0314</v>
      </c>
      <c r="E476" s="5">
        <f t="shared" si="47"/>
        <v>0.14852200000000157</v>
      </c>
      <c r="F476" s="5">
        <f t="shared" si="48"/>
        <v>4.878522000000052</v>
      </c>
      <c r="G476" s="5">
        <f t="shared" si="51"/>
        <v>4.8500000000000005</v>
      </c>
      <c r="H476" s="5">
        <f t="shared" si="50"/>
        <v>4.8500000000000005</v>
      </c>
      <c r="I476" s="6">
        <f t="shared" si="49"/>
        <v>0.11999999999995037</v>
      </c>
      <c r="J476" s="8"/>
    </row>
    <row r="477" spans="1:10" ht="15">
      <c r="A477" s="4">
        <v>4.74000000000005</v>
      </c>
      <c r="B477" s="5">
        <v>0.02</v>
      </c>
      <c r="C477" s="5">
        <v>0.0114</v>
      </c>
      <c r="D477" s="5">
        <f t="shared" si="46"/>
        <v>0.0314</v>
      </c>
      <c r="E477" s="5">
        <f t="shared" si="47"/>
        <v>0.14883600000000155</v>
      </c>
      <c r="F477" s="5">
        <f t="shared" si="48"/>
        <v>4.888836000000052</v>
      </c>
      <c r="G477" s="5">
        <f t="shared" si="51"/>
        <v>4.8500000000000005</v>
      </c>
      <c r="H477" s="5">
        <f t="shared" si="50"/>
        <v>4.8500000000000005</v>
      </c>
      <c r="I477" s="6">
        <f t="shared" si="49"/>
        <v>0.10999999999995058</v>
      </c>
      <c r="J477" s="8"/>
    </row>
    <row r="478" spans="1:10" ht="15">
      <c r="A478" s="4">
        <v>4.75000000000005</v>
      </c>
      <c r="B478" s="5">
        <v>0.02</v>
      </c>
      <c r="C478" s="5">
        <v>0.0114</v>
      </c>
      <c r="D478" s="5">
        <f t="shared" si="46"/>
        <v>0.0314</v>
      </c>
      <c r="E478" s="5">
        <f t="shared" si="47"/>
        <v>0.14915000000000156</v>
      </c>
      <c r="F478" s="5">
        <f t="shared" si="48"/>
        <v>4.899150000000051</v>
      </c>
      <c r="G478" s="5">
        <f t="shared" si="51"/>
        <v>4.8500000000000005</v>
      </c>
      <c r="H478" s="5">
        <f t="shared" si="50"/>
        <v>4.8500000000000005</v>
      </c>
      <c r="I478" s="6">
        <f t="shared" si="49"/>
        <v>0.0999999999999508</v>
      </c>
      <c r="J478" s="8"/>
    </row>
    <row r="479" spans="1:10" ht="15">
      <c r="A479" s="4">
        <v>4.76000000000005</v>
      </c>
      <c r="B479" s="5">
        <v>0.02</v>
      </c>
      <c r="C479" s="5">
        <v>0.0114</v>
      </c>
      <c r="D479" s="5">
        <f t="shared" si="46"/>
        <v>0.0314</v>
      </c>
      <c r="E479" s="5">
        <f t="shared" si="47"/>
        <v>0.14946400000000157</v>
      </c>
      <c r="F479" s="5">
        <f t="shared" si="48"/>
        <v>4.909464000000052</v>
      </c>
      <c r="G479" s="5">
        <f t="shared" si="51"/>
        <v>4.9</v>
      </c>
      <c r="H479" s="5">
        <f t="shared" si="50"/>
        <v>4.9</v>
      </c>
      <c r="I479" s="6">
        <f t="shared" si="49"/>
        <v>0.13999999999994994</v>
      </c>
      <c r="J479" s="8"/>
    </row>
    <row r="480" spans="1:10" ht="15">
      <c r="A480" s="4">
        <v>4.77000000000005</v>
      </c>
      <c r="B480" s="5">
        <v>0.02</v>
      </c>
      <c r="C480" s="5">
        <v>0.0114</v>
      </c>
      <c r="D480" s="5">
        <f t="shared" si="46"/>
        <v>0.0314</v>
      </c>
      <c r="E480" s="5">
        <f t="shared" si="47"/>
        <v>0.14977800000000158</v>
      </c>
      <c r="F480" s="5">
        <f t="shared" si="48"/>
        <v>4.9197780000000515</v>
      </c>
      <c r="G480" s="5">
        <f t="shared" si="51"/>
        <v>4.9</v>
      </c>
      <c r="H480" s="5">
        <f t="shared" si="50"/>
        <v>4.9</v>
      </c>
      <c r="I480" s="6">
        <f t="shared" si="49"/>
        <v>0.12999999999995016</v>
      </c>
      <c r="J480" s="8"/>
    </row>
    <row r="481" spans="1:10" ht="15">
      <c r="A481" s="4">
        <v>4.78000000000005</v>
      </c>
      <c r="B481" s="5">
        <v>0.02</v>
      </c>
      <c r="C481" s="5">
        <v>0.0114</v>
      </c>
      <c r="D481" s="5">
        <f t="shared" si="46"/>
        <v>0.0314</v>
      </c>
      <c r="E481" s="5">
        <f t="shared" si="47"/>
        <v>0.15009200000000156</v>
      </c>
      <c r="F481" s="5">
        <f t="shared" si="48"/>
        <v>4.930092000000052</v>
      </c>
      <c r="G481" s="5">
        <f t="shared" si="51"/>
        <v>4.9</v>
      </c>
      <c r="H481" s="5">
        <f t="shared" si="50"/>
        <v>4.9</v>
      </c>
      <c r="I481" s="6">
        <f t="shared" si="49"/>
        <v>0.11999999999995037</v>
      </c>
      <c r="J481" s="8"/>
    </row>
    <row r="482" spans="1:10" ht="15">
      <c r="A482" s="4">
        <v>4.79000000000005</v>
      </c>
      <c r="B482" s="5">
        <v>0.02</v>
      </c>
      <c r="C482" s="5">
        <v>0.0114</v>
      </c>
      <c r="D482" s="5">
        <f t="shared" si="46"/>
        <v>0.0314</v>
      </c>
      <c r="E482" s="5">
        <f t="shared" si="47"/>
        <v>0.15040600000000154</v>
      </c>
      <c r="F482" s="5">
        <f t="shared" si="48"/>
        <v>4.940406000000051</v>
      </c>
      <c r="G482" s="5">
        <f t="shared" si="51"/>
        <v>4.9</v>
      </c>
      <c r="H482" s="5">
        <f t="shared" si="50"/>
        <v>4.9</v>
      </c>
      <c r="I482" s="6">
        <f t="shared" si="49"/>
        <v>0.10999999999995058</v>
      </c>
      <c r="J482" s="8"/>
    </row>
    <row r="483" spans="1:10" ht="15">
      <c r="A483" s="4">
        <v>4.80000000000005</v>
      </c>
      <c r="B483" s="5">
        <v>0.02</v>
      </c>
      <c r="C483" s="5">
        <v>0.0114</v>
      </c>
      <c r="D483" s="5">
        <f t="shared" si="46"/>
        <v>0.0314</v>
      </c>
      <c r="E483" s="5">
        <f t="shared" si="47"/>
        <v>0.15072000000000155</v>
      </c>
      <c r="F483" s="5">
        <f t="shared" si="48"/>
        <v>4.950720000000051</v>
      </c>
      <c r="G483" s="5">
        <f t="shared" si="51"/>
        <v>4.95</v>
      </c>
      <c r="H483" s="5">
        <f t="shared" si="50"/>
        <v>4.95</v>
      </c>
      <c r="I483" s="6">
        <f t="shared" si="49"/>
        <v>0.14999999999995062</v>
      </c>
      <c r="J483" s="8"/>
    </row>
    <row r="484" spans="1:10" ht="15">
      <c r="A484" s="4">
        <v>4.81000000000005</v>
      </c>
      <c r="B484" s="5">
        <v>0.02</v>
      </c>
      <c r="C484" s="5">
        <v>0.0114</v>
      </c>
      <c r="D484" s="5">
        <f t="shared" si="46"/>
        <v>0.0314</v>
      </c>
      <c r="E484" s="5">
        <f t="shared" si="47"/>
        <v>0.15103400000000156</v>
      </c>
      <c r="F484" s="5">
        <f t="shared" si="48"/>
        <v>4.961034000000052</v>
      </c>
      <c r="G484" s="5">
        <f t="shared" si="51"/>
        <v>4.95</v>
      </c>
      <c r="H484" s="5">
        <f t="shared" si="50"/>
        <v>4.95</v>
      </c>
      <c r="I484" s="6">
        <f t="shared" si="49"/>
        <v>0.13999999999994994</v>
      </c>
      <c r="J484" s="8"/>
    </row>
    <row r="485" spans="1:10" ht="15">
      <c r="A485" s="4">
        <v>4.82000000000005</v>
      </c>
      <c r="B485" s="5">
        <v>0.02</v>
      </c>
      <c r="C485" s="5">
        <v>0.0114</v>
      </c>
      <c r="D485" s="5">
        <f t="shared" si="46"/>
        <v>0.0314</v>
      </c>
      <c r="E485" s="5">
        <f t="shared" si="47"/>
        <v>0.15134800000000156</v>
      </c>
      <c r="F485" s="5">
        <f t="shared" si="48"/>
        <v>4.971348000000051</v>
      </c>
      <c r="G485" s="5">
        <f t="shared" si="51"/>
        <v>4.95</v>
      </c>
      <c r="H485" s="5">
        <f t="shared" si="50"/>
        <v>4.95</v>
      </c>
      <c r="I485" s="6">
        <f t="shared" si="49"/>
        <v>0.12999999999995016</v>
      </c>
      <c r="J485" s="8"/>
    </row>
    <row r="486" spans="1:10" ht="15">
      <c r="A486" s="4">
        <v>4.83000000000006</v>
      </c>
      <c r="B486" s="5">
        <v>0.02</v>
      </c>
      <c r="C486" s="5">
        <v>0.0114</v>
      </c>
      <c r="D486" s="5">
        <f t="shared" si="46"/>
        <v>0.0314</v>
      </c>
      <c r="E486" s="5">
        <f t="shared" si="47"/>
        <v>0.15166200000000185</v>
      </c>
      <c r="F486" s="5">
        <f t="shared" si="48"/>
        <v>4.981662000000061</v>
      </c>
      <c r="G486" s="5">
        <f t="shared" si="51"/>
        <v>4.95</v>
      </c>
      <c r="H486" s="5">
        <f t="shared" si="50"/>
        <v>4.95</v>
      </c>
      <c r="I486" s="6">
        <f t="shared" si="49"/>
        <v>0.1199999999999406</v>
      </c>
      <c r="J486" s="8"/>
    </row>
    <row r="487" spans="1:10" ht="15">
      <c r="A487" s="4">
        <v>4.84000000000006</v>
      </c>
      <c r="B487" s="5">
        <v>0.02</v>
      </c>
      <c r="C487" s="5">
        <v>0.0114</v>
      </c>
      <c r="D487" s="5">
        <f t="shared" si="46"/>
        <v>0.0314</v>
      </c>
      <c r="E487" s="5">
        <f t="shared" si="47"/>
        <v>0.1519760000000019</v>
      </c>
      <c r="F487" s="5">
        <f t="shared" si="48"/>
        <v>4.991976000000062</v>
      </c>
      <c r="G487" s="5">
        <f t="shared" si="51"/>
        <v>4.95</v>
      </c>
      <c r="H487" s="5">
        <f t="shared" si="50"/>
        <v>4.95</v>
      </c>
      <c r="I487" s="6">
        <f t="shared" si="49"/>
        <v>0.10999999999993992</v>
      </c>
      <c r="J487" s="8"/>
    </row>
    <row r="488" spans="1:10" ht="15">
      <c r="A488" s="4">
        <v>4.85000000000006</v>
      </c>
      <c r="B488" s="5">
        <v>0.02</v>
      </c>
      <c r="C488" s="5">
        <v>0.0114</v>
      </c>
      <c r="D488" s="5">
        <f t="shared" si="46"/>
        <v>0.0314</v>
      </c>
      <c r="E488" s="5">
        <f t="shared" si="47"/>
        <v>0.15229000000000187</v>
      </c>
      <c r="F488" s="5">
        <f t="shared" si="48"/>
        <v>5.002290000000062</v>
      </c>
      <c r="G488" s="5">
        <f t="shared" si="51"/>
        <v>5</v>
      </c>
      <c r="H488" s="5">
        <f t="shared" si="50"/>
        <v>5</v>
      </c>
      <c r="I488" s="6">
        <f t="shared" si="49"/>
        <v>0.14999999999993996</v>
      </c>
      <c r="J488" s="8"/>
    </row>
    <row r="489" spans="1:10" ht="15">
      <c r="A489" s="4">
        <v>4.86000000000006</v>
      </c>
      <c r="B489" s="5">
        <v>0.02</v>
      </c>
      <c r="C489" s="5">
        <v>0.0114</v>
      </c>
      <c r="D489" s="5">
        <f t="shared" si="46"/>
        <v>0.0314</v>
      </c>
      <c r="E489" s="5">
        <f t="shared" si="47"/>
        <v>0.15260400000000188</v>
      </c>
      <c r="F489" s="5">
        <f t="shared" si="48"/>
        <v>5.012604000000062</v>
      </c>
      <c r="G489" s="5">
        <f t="shared" si="51"/>
        <v>5</v>
      </c>
      <c r="H489" s="5">
        <f t="shared" si="50"/>
        <v>5</v>
      </c>
      <c r="I489" s="6">
        <f t="shared" si="49"/>
        <v>0.13999999999994017</v>
      </c>
      <c r="J489" s="8"/>
    </row>
    <row r="490" spans="1:10" ht="15">
      <c r="A490" s="4">
        <v>4.87000000000006</v>
      </c>
      <c r="B490" s="5">
        <v>0.02</v>
      </c>
      <c r="C490" s="5">
        <v>0.0114</v>
      </c>
      <c r="D490" s="5">
        <f t="shared" si="46"/>
        <v>0.0314</v>
      </c>
      <c r="E490" s="5">
        <f t="shared" si="47"/>
        <v>0.15291800000000186</v>
      </c>
      <c r="F490" s="5">
        <f t="shared" si="48"/>
        <v>5.022918000000061</v>
      </c>
      <c r="G490" s="5">
        <f t="shared" si="51"/>
        <v>5</v>
      </c>
      <c r="H490" s="5">
        <f t="shared" si="50"/>
        <v>5</v>
      </c>
      <c r="I490" s="6">
        <f t="shared" si="49"/>
        <v>0.12999999999994039</v>
      </c>
      <c r="J490" s="8"/>
    </row>
    <row r="491" spans="1:10" ht="15">
      <c r="A491" s="4">
        <v>4.88000000000006</v>
      </c>
      <c r="B491" s="5">
        <v>0.02</v>
      </c>
      <c r="C491" s="5">
        <v>0.0114</v>
      </c>
      <c r="D491" s="5">
        <f t="shared" si="46"/>
        <v>0.0314</v>
      </c>
      <c r="E491" s="5">
        <f t="shared" si="47"/>
        <v>0.15323200000000187</v>
      </c>
      <c r="F491" s="5">
        <f t="shared" si="48"/>
        <v>5.033232000000062</v>
      </c>
      <c r="G491" s="5">
        <f t="shared" si="51"/>
        <v>5</v>
      </c>
      <c r="H491" s="5">
        <f t="shared" si="50"/>
        <v>5</v>
      </c>
      <c r="I491" s="6">
        <f t="shared" si="49"/>
        <v>0.11999999999993971</v>
      </c>
      <c r="J491" s="8"/>
    </row>
    <row r="492" spans="1:10" ht="15">
      <c r="A492" s="4">
        <v>4.89000000000006</v>
      </c>
      <c r="B492" s="5">
        <v>0.02</v>
      </c>
      <c r="C492" s="5">
        <v>0.0114</v>
      </c>
      <c r="D492" s="5">
        <f t="shared" si="46"/>
        <v>0.0314</v>
      </c>
      <c r="E492" s="5">
        <f t="shared" si="47"/>
        <v>0.15354600000000188</v>
      </c>
      <c r="F492" s="5">
        <f t="shared" si="48"/>
        <v>5.043546000000062</v>
      </c>
      <c r="G492" s="5">
        <f t="shared" si="51"/>
        <v>5</v>
      </c>
      <c r="H492" s="5">
        <f t="shared" si="50"/>
        <v>5</v>
      </c>
      <c r="I492" s="6">
        <f t="shared" si="49"/>
        <v>0.10999999999993992</v>
      </c>
      <c r="J492" s="8"/>
    </row>
    <row r="493" spans="1:10" ht="15">
      <c r="A493" s="4">
        <v>4.90000000000006</v>
      </c>
      <c r="B493" s="5">
        <v>0.02</v>
      </c>
      <c r="C493" s="5">
        <v>0.0114</v>
      </c>
      <c r="D493" s="5">
        <f t="shared" si="46"/>
        <v>0.0314</v>
      </c>
      <c r="E493" s="5">
        <f t="shared" si="47"/>
        <v>0.15386000000000186</v>
      </c>
      <c r="F493" s="5">
        <f t="shared" si="48"/>
        <v>5.0538600000000615</v>
      </c>
      <c r="G493" s="5">
        <f t="shared" si="51"/>
        <v>5.050000000000001</v>
      </c>
      <c r="H493" s="5">
        <f t="shared" si="50"/>
        <v>5.050000000000001</v>
      </c>
      <c r="I493" s="6">
        <f t="shared" si="49"/>
        <v>0.14999999999994085</v>
      </c>
      <c r="J493" s="8"/>
    </row>
    <row r="494" spans="1:10" ht="15">
      <c r="A494" s="4">
        <v>4.91000000000006</v>
      </c>
      <c r="B494" s="5">
        <v>0.02</v>
      </c>
      <c r="C494" s="5">
        <v>0.0114</v>
      </c>
      <c r="D494" s="5">
        <f t="shared" si="46"/>
        <v>0.0314</v>
      </c>
      <c r="E494" s="5">
        <f t="shared" si="47"/>
        <v>0.15417400000000187</v>
      </c>
      <c r="F494" s="5">
        <f t="shared" si="48"/>
        <v>5.064174000000062</v>
      </c>
      <c r="G494" s="5">
        <f t="shared" si="51"/>
        <v>5.050000000000001</v>
      </c>
      <c r="H494" s="5">
        <f t="shared" si="50"/>
        <v>5.050000000000001</v>
      </c>
      <c r="I494" s="6">
        <f t="shared" si="49"/>
        <v>0.13999999999994106</v>
      </c>
      <c r="J494" s="8"/>
    </row>
    <row r="495" spans="1:10" ht="15">
      <c r="A495" s="4">
        <v>4.92000000000006</v>
      </c>
      <c r="B495" s="5">
        <v>0.02</v>
      </c>
      <c r="C495" s="5">
        <v>0.0114</v>
      </c>
      <c r="D495" s="5">
        <f t="shared" si="46"/>
        <v>0.0314</v>
      </c>
      <c r="E495" s="5">
        <f t="shared" si="47"/>
        <v>0.15448800000000187</v>
      </c>
      <c r="F495" s="5">
        <f t="shared" si="48"/>
        <v>5.074488000000062</v>
      </c>
      <c r="G495" s="5">
        <f t="shared" si="51"/>
        <v>5.050000000000001</v>
      </c>
      <c r="H495" s="5">
        <f t="shared" si="50"/>
        <v>5.050000000000001</v>
      </c>
      <c r="I495" s="6">
        <f t="shared" si="49"/>
        <v>0.12999999999994039</v>
      </c>
      <c r="J495" s="8"/>
    </row>
    <row r="496" spans="1:10" ht="15">
      <c r="A496" s="4">
        <v>4.93000000000006</v>
      </c>
      <c r="B496" s="5">
        <v>0.02</v>
      </c>
      <c r="C496" s="5">
        <v>0.0114</v>
      </c>
      <c r="D496" s="5">
        <f t="shared" si="46"/>
        <v>0.0314</v>
      </c>
      <c r="E496" s="5">
        <f t="shared" si="47"/>
        <v>0.15480200000000188</v>
      </c>
      <c r="F496" s="5">
        <f t="shared" si="48"/>
        <v>5.084802000000062</v>
      </c>
      <c r="G496" s="5">
        <f t="shared" si="51"/>
        <v>5.050000000000001</v>
      </c>
      <c r="H496" s="5">
        <f t="shared" si="50"/>
        <v>5.050000000000001</v>
      </c>
      <c r="I496" s="6">
        <f t="shared" si="49"/>
        <v>0.1199999999999406</v>
      </c>
      <c r="J496" s="8"/>
    </row>
    <row r="497" spans="1:10" ht="15">
      <c r="A497" s="4">
        <v>4.94000000000006</v>
      </c>
      <c r="B497" s="5">
        <v>0.02</v>
      </c>
      <c r="C497" s="5">
        <v>0.0114</v>
      </c>
      <c r="D497" s="5">
        <f t="shared" si="46"/>
        <v>0.0314</v>
      </c>
      <c r="E497" s="5">
        <f t="shared" si="47"/>
        <v>0.15511600000000186</v>
      </c>
      <c r="F497" s="5">
        <f t="shared" si="48"/>
        <v>5.095116000000062</v>
      </c>
      <c r="G497" s="5">
        <f t="shared" si="51"/>
        <v>5.050000000000001</v>
      </c>
      <c r="H497" s="5">
        <f t="shared" si="50"/>
        <v>5.050000000000001</v>
      </c>
      <c r="I497" s="6">
        <f t="shared" si="49"/>
        <v>0.10999999999994081</v>
      </c>
      <c r="J497" s="8"/>
    </row>
    <row r="498" spans="1:10" ht="15">
      <c r="A498" s="4">
        <v>4.95000000000006</v>
      </c>
      <c r="B498" s="5">
        <v>0.02</v>
      </c>
      <c r="C498" s="5">
        <v>0.0114</v>
      </c>
      <c r="D498" s="5">
        <f t="shared" si="46"/>
        <v>0.0314</v>
      </c>
      <c r="E498" s="5">
        <f t="shared" si="47"/>
        <v>0.15543000000000187</v>
      </c>
      <c r="F498" s="5">
        <f t="shared" si="48"/>
        <v>5.105430000000061</v>
      </c>
      <c r="G498" s="5">
        <f t="shared" si="51"/>
        <v>5.1000000000000005</v>
      </c>
      <c r="H498" s="5">
        <f t="shared" si="50"/>
        <v>5.1000000000000005</v>
      </c>
      <c r="I498" s="6">
        <f t="shared" si="49"/>
        <v>0.14999999999994085</v>
      </c>
      <c r="J498" s="8"/>
    </row>
    <row r="499" spans="1:10" ht="15">
      <c r="A499" s="4">
        <v>4.96000000000006</v>
      </c>
      <c r="B499" s="5">
        <v>0.02</v>
      </c>
      <c r="C499" s="5">
        <v>0.0114</v>
      </c>
      <c r="D499" s="5">
        <f t="shared" si="46"/>
        <v>0.0314</v>
      </c>
      <c r="E499" s="5">
        <f t="shared" si="47"/>
        <v>0.15574400000000188</v>
      </c>
      <c r="F499" s="5">
        <f t="shared" si="48"/>
        <v>5.1157440000000625</v>
      </c>
      <c r="G499" s="5">
        <f t="shared" si="51"/>
        <v>5.1000000000000005</v>
      </c>
      <c r="H499" s="5">
        <f t="shared" si="50"/>
        <v>5.1000000000000005</v>
      </c>
      <c r="I499" s="6">
        <f t="shared" si="49"/>
        <v>0.13999999999994017</v>
      </c>
      <c r="J499" s="8"/>
    </row>
    <row r="500" spans="1:10" ht="15">
      <c r="A500" s="4">
        <v>4.97000000000006</v>
      </c>
      <c r="B500" s="5">
        <v>0.02</v>
      </c>
      <c r="C500" s="5">
        <v>0.0114</v>
      </c>
      <c r="D500" s="5">
        <f t="shared" si="46"/>
        <v>0.0314</v>
      </c>
      <c r="E500" s="5">
        <f t="shared" si="47"/>
        <v>0.15605800000000186</v>
      </c>
      <c r="F500" s="5">
        <f t="shared" si="48"/>
        <v>5.126058000000062</v>
      </c>
      <c r="G500" s="5">
        <f t="shared" si="51"/>
        <v>5.1000000000000005</v>
      </c>
      <c r="H500" s="5">
        <f t="shared" si="50"/>
        <v>5.1000000000000005</v>
      </c>
      <c r="I500" s="6">
        <f t="shared" si="49"/>
        <v>0.12999999999994039</v>
      </c>
      <c r="J500" s="8"/>
    </row>
    <row r="501" spans="1:10" ht="15">
      <c r="A501" s="4">
        <v>4.98000000000006</v>
      </c>
      <c r="B501" s="5">
        <v>0.02</v>
      </c>
      <c r="C501" s="5">
        <v>0.0114</v>
      </c>
      <c r="D501" s="5">
        <f t="shared" si="46"/>
        <v>0.0314</v>
      </c>
      <c r="E501" s="5">
        <f t="shared" si="47"/>
        <v>0.15637200000000187</v>
      </c>
      <c r="F501" s="5">
        <f t="shared" si="48"/>
        <v>5.136372000000062</v>
      </c>
      <c r="G501" s="5">
        <f t="shared" si="51"/>
        <v>5.1000000000000005</v>
      </c>
      <c r="H501" s="5">
        <f t="shared" si="50"/>
        <v>5.1000000000000005</v>
      </c>
      <c r="I501" s="6">
        <f t="shared" si="49"/>
        <v>0.1199999999999406</v>
      </c>
      <c r="J501" s="8"/>
    </row>
    <row r="502" spans="1:10" ht="15">
      <c r="A502" s="4">
        <v>4.99000000000006</v>
      </c>
      <c r="B502" s="5">
        <v>0.02</v>
      </c>
      <c r="C502" s="5">
        <v>0.0114</v>
      </c>
      <c r="D502" s="5">
        <f>B502+C502</f>
        <v>0.0314</v>
      </c>
      <c r="E502" s="5">
        <f>A502*D502</f>
        <v>0.15668600000000185</v>
      </c>
      <c r="F502" s="5">
        <f>A502+E502</f>
        <v>5.146686000000061</v>
      </c>
      <c r="G502" s="5">
        <f t="shared" si="51"/>
        <v>5.1000000000000005</v>
      </c>
      <c r="H502" s="5">
        <f t="shared" si="50"/>
        <v>5.1000000000000005</v>
      </c>
      <c r="I502" s="6">
        <f t="shared" si="49"/>
        <v>0.10999999999994081</v>
      </c>
      <c r="J502" s="8"/>
    </row>
    <row r="503" spans="1:10" ht="15">
      <c r="A503" s="4">
        <v>5.00000000000006</v>
      </c>
      <c r="B503" s="5">
        <v>0.02</v>
      </c>
      <c r="C503" s="5">
        <v>0.0114</v>
      </c>
      <c r="D503" s="5">
        <f>B503+C503</f>
        <v>0.0314</v>
      </c>
      <c r="E503" s="5">
        <f>A503*D503</f>
        <v>0.1570000000000019</v>
      </c>
      <c r="F503" s="5">
        <f>A503+E503</f>
        <v>5.157000000000062</v>
      </c>
      <c r="G503" s="5">
        <f t="shared" si="51"/>
        <v>5.15</v>
      </c>
      <c r="H503" s="5">
        <f t="shared" si="50"/>
        <v>5.15</v>
      </c>
      <c r="I503" s="6">
        <f t="shared" si="49"/>
        <v>0.14999999999993996</v>
      </c>
      <c r="J503" s="8"/>
    </row>
  </sheetData>
  <sheetProtection/>
  <printOptions/>
  <pageMargins left="0.7" right="0.7" top="0.75" bottom="0.75" header="0.3" footer="0.3"/>
  <pageSetup horizontalDpi="600" verticalDpi="600" orientation="landscape" scale="70" r:id="rId1"/>
</worksheet>
</file>

<file path=xl/worksheets/sheet2.xml><?xml version="1.0" encoding="utf-8"?>
<worksheet xmlns="http://schemas.openxmlformats.org/spreadsheetml/2006/main" xmlns:r="http://schemas.openxmlformats.org/officeDocument/2006/relationships">
  <dimension ref="A1:K26"/>
  <sheetViews>
    <sheetView showGridLines="0" zoomScale="125" zoomScaleNormal="125" zoomScalePageLayoutView="0" workbookViewId="0" topLeftCell="A16">
      <selection activeCell="B20" sqref="B20:E20"/>
    </sheetView>
  </sheetViews>
  <sheetFormatPr defaultColWidth="0" defaultRowHeight="15" zeroHeight="1"/>
  <cols>
    <col min="1" max="1" width="9.140625" style="67" customWidth="1"/>
    <col min="2" max="2" width="9.140625" style="68" customWidth="1"/>
    <col min="3" max="3" width="19.00390625" style="68" customWidth="1"/>
    <col min="4" max="4" width="23.421875" style="68" customWidth="1"/>
    <col min="5" max="5" width="25.140625" style="68" customWidth="1"/>
    <col min="6" max="6" width="9.140625" style="68" customWidth="1"/>
    <col min="7" max="8" width="0" style="68" hidden="1" customWidth="1"/>
    <col min="9" max="253" width="9.140625" style="68" hidden="1" customWidth="1"/>
    <col min="254" max="16384" width="0" style="68" hidden="1" customWidth="1"/>
  </cols>
  <sheetData>
    <row r="1" spans="2:11" ht="19.5" customHeight="1">
      <c r="B1" s="67"/>
      <c r="C1" s="67"/>
      <c r="D1" s="67"/>
      <c r="E1" s="67"/>
      <c r="F1" s="319"/>
      <c r="G1" s="67"/>
      <c r="H1" s="67"/>
      <c r="I1" s="67"/>
      <c r="J1" s="67"/>
      <c r="K1" s="67"/>
    </row>
    <row r="2" spans="2:11" ht="26.25" customHeight="1">
      <c r="B2" s="67"/>
      <c r="C2" s="67"/>
      <c r="D2" s="67"/>
      <c r="E2" s="116"/>
      <c r="F2" s="319"/>
      <c r="G2" s="67"/>
      <c r="H2" s="67"/>
      <c r="I2" s="67"/>
      <c r="J2" s="67"/>
      <c r="K2" s="67"/>
    </row>
    <row r="3" spans="2:11" ht="12.75" customHeight="1" thickBot="1">
      <c r="B3" s="67"/>
      <c r="C3" s="67"/>
      <c r="D3" s="67"/>
      <c r="E3" s="116"/>
      <c r="F3" s="211"/>
      <c r="G3" s="67"/>
      <c r="H3" s="67"/>
      <c r="I3" s="67"/>
      <c r="J3" s="67"/>
      <c r="K3" s="67"/>
    </row>
    <row r="4" spans="2:11" ht="26.25" customHeight="1">
      <c r="B4" s="344" t="s">
        <v>28</v>
      </c>
      <c r="C4" s="345"/>
      <c r="D4" s="346"/>
      <c r="E4" s="116"/>
      <c r="F4" s="204"/>
      <c r="G4" s="67"/>
      <c r="H4" s="67"/>
      <c r="I4" s="67"/>
      <c r="J4" s="67"/>
      <c r="K4" s="67"/>
    </row>
    <row r="5" spans="2:11" ht="66" customHeight="1">
      <c r="B5" s="350" t="s">
        <v>83</v>
      </c>
      <c r="C5" s="351"/>
      <c r="D5" s="233" t="s">
        <v>84</v>
      </c>
      <c r="E5" s="116"/>
      <c r="F5" s="204"/>
      <c r="G5" s="67"/>
      <c r="H5" s="67"/>
      <c r="I5" s="67"/>
      <c r="J5" s="67"/>
      <c r="K5" s="67"/>
    </row>
    <row r="6" spans="2:11" ht="75.75" customHeight="1">
      <c r="B6" s="352" t="s">
        <v>130</v>
      </c>
      <c r="C6" s="353"/>
      <c r="D6" s="210" t="s">
        <v>33</v>
      </c>
      <c r="E6" s="116"/>
      <c r="F6" s="204"/>
      <c r="G6" s="67"/>
      <c r="H6" s="67"/>
      <c r="I6" s="67"/>
      <c r="J6" s="67"/>
      <c r="K6" s="67"/>
    </row>
    <row r="7" spans="2:11" ht="26.25" customHeight="1">
      <c r="B7" s="354"/>
      <c r="C7" s="355"/>
      <c r="D7" s="228">
        <f>ROUND(IF(B7&gt;=2.59,2.59,IF(((B7*0.0493)+B7)&gt;=2.59,2.59,(B7*0.0493)+B7)),2)</f>
        <v>0</v>
      </c>
      <c r="E7" s="116"/>
      <c r="F7" s="204"/>
      <c r="G7" s="67"/>
      <c r="H7" s="67"/>
      <c r="I7" s="67"/>
      <c r="J7" s="67"/>
      <c r="K7" s="67"/>
    </row>
    <row r="8" spans="2:11" ht="42" customHeight="1" thickBot="1">
      <c r="B8" s="347" t="s">
        <v>87</v>
      </c>
      <c r="C8" s="348"/>
      <c r="D8" s="349"/>
      <c r="E8" s="116"/>
      <c r="F8" s="204"/>
      <c r="G8" s="67"/>
      <c r="H8" s="67"/>
      <c r="I8" s="67"/>
      <c r="J8" s="67"/>
      <c r="K8" s="67"/>
    </row>
    <row r="9" spans="2:11" ht="26.25" customHeight="1" thickBot="1">
      <c r="B9" s="67"/>
      <c r="C9" s="67"/>
      <c r="D9" s="67"/>
      <c r="E9" s="116"/>
      <c r="F9" s="204"/>
      <c r="G9" s="67"/>
      <c r="H9" s="67"/>
      <c r="I9" s="67"/>
      <c r="J9" s="67"/>
      <c r="K9" s="67"/>
    </row>
    <row r="10" spans="2:11" ht="59.25" customHeight="1" thickBot="1">
      <c r="B10" s="332" t="s">
        <v>79</v>
      </c>
      <c r="C10" s="333"/>
      <c r="D10" s="333"/>
      <c r="E10" s="334"/>
      <c r="F10" s="205"/>
      <c r="G10" s="67"/>
      <c r="H10" s="67"/>
      <c r="I10" s="67"/>
      <c r="J10" s="67"/>
      <c r="K10" s="67"/>
    </row>
    <row r="11" spans="2:11" ht="19.5" thickBot="1">
      <c r="B11" s="323" t="s">
        <v>76</v>
      </c>
      <c r="C11" s="324"/>
      <c r="D11" s="324"/>
      <c r="E11" s="325"/>
      <c r="F11" s="75"/>
      <c r="G11" s="67"/>
      <c r="H11" s="67"/>
      <c r="I11" s="67"/>
      <c r="J11" s="67"/>
      <c r="K11" s="67"/>
    </row>
    <row r="12" spans="2:11" ht="51" customHeight="1" thickBot="1">
      <c r="B12" s="356" t="s">
        <v>78</v>
      </c>
      <c r="C12" s="357"/>
      <c r="D12" s="357"/>
      <c r="E12" s="358"/>
      <c r="F12" s="75"/>
      <c r="G12" s="67"/>
      <c r="H12" s="67"/>
      <c r="I12" s="67"/>
      <c r="J12" s="67"/>
      <c r="K12" s="67"/>
    </row>
    <row r="13" spans="2:11" ht="20.25" customHeight="1">
      <c r="B13" s="339" t="s">
        <v>41</v>
      </c>
      <c r="C13" s="340"/>
      <c r="D13" s="335" t="s">
        <v>77</v>
      </c>
      <c r="E13" s="336"/>
      <c r="F13" s="118"/>
      <c r="G13" s="67"/>
      <c r="H13" s="67"/>
      <c r="I13" s="67"/>
      <c r="J13" s="67"/>
      <c r="K13" s="67"/>
    </row>
    <row r="14" spans="2:11" ht="67.5" customHeight="1">
      <c r="B14" s="341"/>
      <c r="C14" s="342"/>
      <c r="D14" s="206" t="s">
        <v>80</v>
      </c>
      <c r="E14" s="229" t="s">
        <v>81</v>
      </c>
      <c r="F14" s="118"/>
      <c r="G14" s="67"/>
      <c r="H14" s="67"/>
      <c r="I14" s="67"/>
      <c r="J14" s="67"/>
      <c r="K14" s="67"/>
    </row>
    <row r="15" spans="2:11" ht="36.75" customHeight="1" thickBot="1">
      <c r="B15" s="337"/>
      <c r="C15" s="338"/>
      <c r="D15" s="207">
        <f>ROUND(IF(B15&gt;=2.46,2.46,IF((((B15*0.0314)+B15)&gt;=2.46),2.46,(B15*0.0314)+B15)),2)</f>
        <v>0</v>
      </c>
      <c r="E15" s="208">
        <f>ROUND(IF(D15&gt;=2.51,2.51,IF(((D15*0.0418)+D15)&gt;=2.51,2.51,(D15*0.0418)+D15)),2)</f>
        <v>0</v>
      </c>
      <c r="F15" s="139"/>
      <c r="G15" s="67"/>
      <c r="H15" s="67"/>
      <c r="I15" s="67"/>
      <c r="J15" s="67"/>
      <c r="K15" s="67"/>
    </row>
    <row r="16" spans="2:11" ht="31.5" customHeight="1">
      <c r="B16" s="326" t="s">
        <v>200</v>
      </c>
      <c r="C16" s="327"/>
      <c r="D16" s="327"/>
      <c r="E16" s="328"/>
      <c r="F16" s="75"/>
      <c r="G16" s="67"/>
      <c r="H16" s="67"/>
      <c r="I16" s="67"/>
      <c r="J16" s="67"/>
      <c r="K16" s="67"/>
    </row>
    <row r="17" spans="2:11" ht="27" customHeight="1" thickBot="1">
      <c r="B17" s="329"/>
      <c r="C17" s="330"/>
      <c r="D17" s="330"/>
      <c r="E17" s="331"/>
      <c r="F17" s="75"/>
      <c r="G17" s="67"/>
      <c r="H17" s="67"/>
      <c r="I17" s="67"/>
      <c r="J17" s="67"/>
      <c r="K17" s="67"/>
    </row>
    <row r="18" spans="2:11" ht="22.5" customHeight="1">
      <c r="B18" s="76"/>
      <c r="C18" s="76"/>
      <c r="D18" s="76"/>
      <c r="E18" s="76"/>
      <c r="F18" s="67"/>
      <c r="G18" s="67"/>
      <c r="H18" s="67"/>
      <c r="I18" s="67"/>
      <c r="J18" s="67"/>
      <c r="K18" s="67"/>
    </row>
    <row r="19" spans="2:11" ht="25.5" customHeight="1" thickBot="1">
      <c r="B19" s="343" t="s">
        <v>38</v>
      </c>
      <c r="C19" s="343"/>
      <c r="D19" s="343"/>
      <c r="E19" s="343"/>
      <c r="F19" s="67"/>
      <c r="G19" s="67"/>
      <c r="H19" s="67"/>
      <c r="I19" s="67"/>
      <c r="J19" s="67"/>
      <c r="K19" s="67"/>
    </row>
    <row r="20" spans="2:11" ht="27.75" customHeight="1" thickBot="1">
      <c r="B20" s="320" t="s">
        <v>153</v>
      </c>
      <c r="C20" s="321"/>
      <c r="D20" s="321"/>
      <c r="E20" s="322"/>
      <c r="F20" s="67"/>
      <c r="G20" s="67"/>
      <c r="H20" s="67"/>
      <c r="I20" s="67"/>
      <c r="J20" s="67"/>
      <c r="K20" s="67"/>
    </row>
    <row r="21" spans="2:11" ht="27.75" customHeight="1" thickBot="1">
      <c r="B21" s="320" t="s">
        <v>154</v>
      </c>
      <c r="C21" s="321"/>
      <c r="D21" s="321"/>
      <c r="E21" s="322"/>
      <c r="F21" s="67"/>
      <c r="G21" s="67"/>
      <c r="H21" s="67"/>
      <c r="I21" s="67"/>
      <c r="J21" s="67"/>
      <c r="K21" s="67"/>
    </row>
    <row r="22" spans="2:11" ht="27.75" customHeight="1">
      <c r="B22" s="50"/>
      <c r="C22" s="50"/>
      <c r="D22" s="119" t="s">
        <v>39</v>
      </c>
      <c r="E22" s="50"/>
      <c r="F22" s="67"/>
      <c r="G22" s="67"/>
      <c r="H22" s="67"/>
      <c r="I22" s="67"/>
      <c r="J22" s="67"/>
      <c r="K22" s="67"/>
    </row>
    <row r="23" spans="2:11" ht="9.75" customHeight="1">
      <c r="B23" s="67"/>
      <c r="C23" s="67"/>
      <c r="D23" s="67"/>
      <c r="E23" s="67"/>
      <c r="F23" s="67"/>
      <c r="G23" s="67"/>
      <c r="H23" s="67"/>
      <c r="I23" s="67"/>
      <c r="J23" s="67"/>
      <c r="K23" s="67"/>
    </row>
    <row r="24" spans="1:6" ht="15" customHeight="1">
      <c r="A24" s="318" t="s">
        <v>42</v>
      </c>
      <c r="B24" s="318"/>
      <c r="C24" s="318"/>
      <c r="D24" s="318"/>
      <c r="E24" s="318"/>
      <c r="F24" s="318"/>
    </row>
    <row r="25" spans="1:6" ht="15">
      <c r="A25" s="318"/>
      <c r="B25" s="318"/>
      <c r="C25" s="318"/>
      <c r="D25" s="318"/>
      <c r="E25" s="318"/>
      <c r="F25" s="318"/>
    </row>
    <row r="26" spans="1:6" ht="15">
      <c r="A26" s="318"/>
      <c r="B26" s="318"/>
      <c r="C26" s="318"/>
      <c r="D26" s="318"/>
      <c r="E26" s="318"/>
      <c r="F26" s="318"/>
    </row>
    <row r="27" ht="15"/>
    <row r="28" ht="15"/>
    <row r="29" ht="15"/>
    <row r="30" ht="15"/>
    <row r="31" ht="15"/>
  </sheetData>
  <sheetProtection password="CDF0" sheet="1" objects="1" scenarios="1"/>
  <mergeCells count="17">
    <mergeCell ref="B19:E19"/>
    <mergeCell ref="B4:D4"/>
    <mergeCell ref="B8:D8"/>
    <mergeCell ref="B5:C5"/>
    <mergeCell ref="B6:C6"/>
    <mergeCell ref="B7:C7"/>
    <mergeCell ref="B12:E12"/>
    <mergeCell ref="A24:F26"/>
    <mergeCell ref="F1:F2"/>
    <mergeCell ref="B20:E20"/>
    <mergeCell ref="B21:E21"/>
    <mergeCell ref="B11:E11"/>
    <mergeCell ref="B16:E17"/>
    <mergeCell ref="B10:E10"/>
    <mergeCell ref="D13:E13"/>
    <mergeCell ref="B15:C15"/>
    <mergeCell ref="B13:C14"/>
  </mergeCells>
  <hyperlinks>
    <hyperlink ref="B20" location="'SY 2012-13 Price Requirement'!A1" display="Click here to calculate the Weighted Average Price"/>
    <hyperlink ref="B21" location="'SY 2012-13 Non-Federal Contrib'!A1" display="Click here to calculate Non-Federal Source funds"/>
    <hyperlink ref="B20:E20" location="'SY 13-14 Price Calculator'!A1" display="Click here to go to SY 2013-14 Price Calculator"/>
    <hyperlink ref="B21:E21" location="'SY 13-14 NonFederal Calculator'!A1" display="Click here to go to SY 2013-14 Non-Federal Source Calculator"/>
    <hyperlink ref="D22" location="Instructions!A1" display="Go to Instructions"/>
    <hyperlink ref="B16:E17" location="'SY 10-11 Price Calculator'!A1" display="'SY 10-11 Price Calculator'!A1"/>
  </hyperlink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65"/>
  <sheetViews>
    <sheetView zoomScale="125" zoomScaleNormal="125" zoomScalePageLayoutView="0" workbookViewId="0" topLeftCell="A31">
      <selection activeCell="A42" sqref="A42:C42"/>
    </sheetView>
  </sheetViews>
  <sheetFormatPr defaultColWidth="0" defaultRowHeight="15" zeroHeight="1"/>
  <cols>
    <col min="1" max="1" width="7.421875" style="68" customWidth="1"/>
    <col min="2" max="2" width="16.28125" style="68" customWidth="1"/>
    <col min="3" max="3" width="12.57421875" style="68" customWidth="1"/>
    <col min="4" max="4" width="17.57421875" style="68" customWidth="1"/>
    <col min="5" max="5" width="20.140625" style="68" customWidth="1"/>
    <col min="6" max="6" width="7.28125" style="68" customWidth="1"/>
    <col min="7" max="7" width="2.57421875" style="68" customWidth="1"/>
    <col min="8" max="8" width="7.00390625" style="68" customWidth="1"/>
    <col min="9" max="11" width="0" style="68" hidden="1" customWidth="1"/>
    <col min="12" max="12" width="12.8515625" style="68" hidden="1" customWidth="1"/>
    <col min="13" max="20" width="0" style="68" hidden="1" customWidth="1"/>
    <col min="21" max="16384" width="9.140625" style="68" hidden="1" customWidth="1"/>
  </cols>
  <sheetData>
    <row r="1" spans="1:8" ht="15">
      <c r="A1" s="67"/>
      <c r="B1" s="67"/>
      <c r="C1" s="67"/>
      <c r="D1" s="67"/>
      <c r="E1" s="67"/>
      <c r="F1" s="67"/>
      <c r="G1" s="67"/>
      <c r="H1" s="67"/>
    </row>
    <row r="2" spans="1:8" ht="15">
      <c r="A2" s="67"/>
      <c r="B2" s="67"/>
      <c r="C2" s="67"/>
      <c r="D2" s="67"/>
      <c r="E2" s="67"/>
      <c r="F2" s="67"/>
      <c r="G2" s="67"/>
      <c r="H2" s="67"/>
    </row>
    <row r="3" spans="1:8" ht="15.75" thickBot="1">
      <c r="A3" s="67"/>
      <c r="B3" s="67"/>
      <c r="C3" s="67"/>
      <c r="D3" s="67"/>
      <c r="E3" s="69"/>
      <c r="F3" s="67"/>
      <c r="G3" s="67"/>
      <c r="H3" s="67"/>
    </row>
    <row r="4" spans="1:8" ht="25.5" customHeight="1" thickBot="1">
      <c r="A4" s="70"/>
      <c r="B4" s="71" t="s">
        <v>108</v>
      </c>
      <c r="C4" s="72"/>
      <c r="D4" s="72"/>
      <c r="E4" s="72"/>
      <c r="F4" s="72"/>
      <c r="G4" s="73"/>
      <c r="H4" s="73"/>
    </row>
    <row r="5" spans="1:8" ht="39.75" customHeight="1">
      <c r="A5" s="77"/>
      <c r="B5" s="77"/>
      <c r="C5" s="77"/>
      <c r="D5" s="335" t="s">
        <v>84</v>
      </c>
      <c r="E5" s="336"/>
      <c r="F5" s="75"/>
      <c r="G5" s="75"/>
      <c r="H5" s="75"/>
    </row>
    <row r="6" spans="1:8" ht="66" customHeight="1">
      <c r="A6" s="77"/>
      <c r="B6" s="77"/>
      <c r="C6" s="77"/>
      <c r="D6" s="209" t="s">
        <v>33</v>
      </c>
      <c r="E6" s="210" t="s">
        <v>86</v>
      </c>
      <c r="F6" s="75"/>
      <c r="G6" s="75"/>
      <c r="H6" s="75"/>
    </row>
    <row r="7" spans="1:8" ht="27.75" customHeight="1">
      <c r="A7" s="77"/>
      <c r="B7" s="77"/>
      <c r="C7" s="77"/>
      <c r="D7" s="48">
        <f>'Unrounded Requirement Finder'!D7</f>
        <v>0</v>
      </c>
      <c r="E7" s="49">
        <f>ROUND(IF(D7&gt;2.59,D7,FLOOR(D7,0.05)),2)</f>
        <v>0</v>
      </c>
      <c r="F7" s="75"/>
      <c r="G7" s="75"/>
      <c r="H7" s="75"/>
    </row>
    <row r="8" spans="1:8" s="79" customFormat="1" ht="40.5" customHeight="1" thickBot="1">
      <c r="A8" s="77"/>
      <c r="B8" s="77"/>
      <c r="C8" s="77"/>
      <c r="D8" s="374" t="s">
        <v>87</v>
      </c>
      <c r="E8" s="375"/>
      <c r="F8" s="78"/>
      <c r="G8" s="78"/>
      <c r="H8" s="78"/>
    </row>
    <row r="9" spans="1:8" ht="9.75" customHeight="1" thickBot="1">
      <c r="A9" s="74"/>
      <c r="B9" s="75"/>
      <c r="C9" s="75"/>
      <c r="D9" s="75"/>
      <c r="E9" s="75"/>
      <c r="F9" s="75"/>
      <c r="G9" s="75"/>
      <c r="H9" s="75"/>
    </row>
    <row r="10" spans="1:8" ht="15.75" customHeight="1" thickBot="1">
      <c r="A10" s="67"/>
      <c r="B10" s="387" t="s">
        <v>82</v>
      </c>
      <c r="C10" s="388"/>
      <c r="D10" s="388"/>
      <c r="E10" s="389"/>
      <c r="F10" s="67"/>
      <c r="G10" s="67"/>
      <c r="H10" s="67"/>
    </row>
    <row r="11" spans="1:8" ht="15" customHeight="1">
      <c r="A11" s="67"/>
      <c r="B11" s="368" t="s">
        <v>85</v>
      </c>
      <c r="C11" s="369"/>
      <c r="D11" s="369"/>
      <c r="E11" s="370"/>
      <c r="F11" s="80"/>
      <c r="G11" s="81"/>
      <c r="H11" s="67"/>
    </row>
    <row r="12" spans="1:8" ht="15.75" thickBot="1">
      <c r="A12" s="67"/>
      <c r="B12" s="371"/>
      <c r="C12" s="372"/>
      <c r="D12" s="372"/>
      <c r="E12" s="373"/>
      <c r="F12" s="80"/>
      <c r="G12" s="80"/>
      <c r="H12" s="67"/>
    </row>
    <row r="13" spans="1:8" ht="44.25" customHeight="1">
      <c r="A13" s="67"/>
      <c r="B13" s="140" t="s">
        <v>10</v>
      </c>
      <c r="C13" s="141" t="s">
        <v>11</v>
      </c>
      <c r="D13" s="141" t="s">
        <v>12</v>
      </c>
      <c r="E13" s="142" t="s">
        <v>107</v>
      </c>
      <c r="F13" s="82"/>
      <c r="G13" s="82"/>
      <c r="H13" s="67"/>
    </row>
    <row r="14" spans="1:8" ht="15.75" customHeight="1">
      <c r="A14" s="83" t="s">
        <v>13</v>
      </c>
      <c r="B14" s="143"/>
      <c r="C14" s="144"/>
      <c r="D14" s="84">
        <f aca="true" t="shared" si="0" ref="D14:D23">B14*C14</f>
        <v>0</v>
      </c>
      <c r="E14" s="365"/>
      <c r="F14" s="82"/>
      <c r="G14" s="82"/>
      <c r="H14" s="67"/>
    </row>
    <row r="15" spans="1:8" ht="15">
      <c r="A15" s="83" t="s">
        <v>14</v>
      </c>
      <c r="B15" s="143"/>
      <c r="C15" s="144"/>
      <c r="D15" s="84">
        <f t="shared" si="0"/>
        <v>0</v>
      </c>
      <c r="E15" s="366"/>
      <c r="F15" s="82"/>
      <c r="G15" s="82"/>
      <c r="H15" s="67"/>
    </row>
    <row r="16" spans="1:8" ht="15">
      <c r="A16" s="83" t="s">
        <v>15</v>
      </c>
      <c r="B16" s="143"/>
      <c r="C16" s="144"/>
      <c r="D16" s="84">
        <f t="shared" si="0"/>
        <v>0</v>
      </c>
      <c r="E16" s="366"/>
      <c r="F16" s="76"/>
      <c r="G16" s="76"/>
      <c r="H16" s="67"/>
    </row>
    <row r="17" spans="1:8" ht="15">
      <c r="A17" s="83" t="s">
        <v>16</v>
      </c>
      <c r="B17" s="143"/>
      <c r="C17" s="144"/>
      <c r="D17" s="84">
        <f t="shared" si="0"/>
        <v>0</v>
      </c>
      <c r="E17" s="366"/>
      <c r="F17" s="76"/>
      <c r="G17" s="76"/>
      <c r="H17" s="67"/>
    </row>
    <row r="18" spans="1:8" ht="15" customHeight="1">
      <c r="A18" s="83" t="s">
        <v>17</v>
      </c>
      <c r="B18" s="143"/>
      <c r="C18" s="144"/>
      <c r="D18" s="84">
        <f t="shared" si="0"/>
        <v>0</v>
      </c>
      <c r="E18" s="366"/>
      <c r="F18" s="76"/>
      <c r="G18" s="76"/>
      <c r="H18" s="67"/>
    </row>
    <row r="19" spans="1:8" ht="16.5" customHeight="1">
      <c r="A19" s="83" t="s">
        <v>18</v>
      </c>
      <c r="B19" s="143"/>
      <c r="C19" s="144"/>
      <c r="D19" s="84">
        <f t="shared" si="0"/>
        <v>0</v>
      </c>
      <c r="E19" s="366"/>
      <c r="F19" s="76"/>
      <c r="G19" s="76"/>
      <c r="H19" s="67"/>
    </row>
    <row r="20" spans="1:8" ht="15" customHeight="1">
      <c r="A20" s="83" t="s">
        <v>19</v>
      </c>
      <c r="B20" s="143"/>
      <c r="C20" s="144"/>
      <c r="D20" s="84">
        <f t="shared" si="0"/>
        <v>0</v>
      </c>
      <c r="E20" s="366"/>
      <c r="F20" s="76"/>
      <c r="G20" s="76"/>
      <c r="H20" s="67"/>
    </row>
    <row r="21" spans="1:8" ht="15" customHeight="1">
      <c r="A21" s="83" t="s">
        <v>20</v>
      </c>
      <c r="B21" s="143"/>
      <c r="C21" s="144"/>
      <c r="D21" s="84">
        <f t="shared" si="0"/>
        <v>0</v>
      </c>
      <c r="E21" s="366"/>
      <c r="F21" s="76"/>
      <c r="G21" s="76"/>
      <c r="H21" s="67"/>
    </row>
    <row r="22" spans="1:8" ht="15" customHeight="1">
      <c r="A22" s="83" t="s">
        <v>21</v>
      </c>
      <c r="B22" s="143"/>
      <c r="C22" s="144"/>
      <c r="D22" s="84">
        <f t="shared" si="0"/>
        <v>0</v>
      </c>
      <c r="E22" s="366"/>
      <c r="F22" s="76"/>
      <c r="G22" s="76"/>
      <c r="H22" s="67"/>
    </row>
    <row r="23" spans="1:8" ht="15" customHeight="1">
      <c r="A23" s="83" t="s">
        <v>22</v>
      </c>
      <c r="B23" s="143"/>
      <c r="C23" s="144"/>
      <c r="D23" s="84">
        <f t="shared" si="0"/>
        <v>0</v>
      </c>
      <c r="E23" s="367"/>
      <c r="F23" s="76"/>
      <c r="G23" s="76"/>
      <c r="H23" s="67"/>
    </row>
    <row r="24" spans="1:8" ht="15">
      <c r="A24" s="85" t="s">
        <v>23</v>
      </c>
      <c r="B24" s="86">
        <f>SUM(B14:B23)</f>
        <v>0</v>
      </c>
      <c r="C24" s="87"/>
      <c r="D24" s="88">
        <f>SUM(D14:D23)</f>
        <v>0</v>
      </c>
      <c r="E24" s="89">
        <f>ROUND((IF(D24=0,0,IF(B24=0,0,D24/B24))),2)</f>
        <v>0</v>
      </c>
      <c r="F24" s="90"/>
      <c r="G24" s="91"/>
      <c r="H24" s="67"/>
    </row>
    <row r="25" spans="1:8" ht="18" customHeight="1">
      <c r="A25" s="85"/>
      <c r="B25" s="376" t="s">
        <v>113</v>
      </c>
      <c r="C25" s="377"/>
      <c r="D25" s="377"/>
      <c r="E25" s="378"/>
      <c r="F25" s="90"/>
      <c r="G25" s="91"/>
      <c r="H25" s="67"/>
    </row>
    <row r="26" spans="1:8" ht="21.75" customHeight="1" thickBot="1">
      <c r="A26" s="85"/>
      <c r="B26" s="379"/>
      <c r="C26" s="380"/>
      <c r="D26" s="380"/>
      <c r="E26" s="381"/>
      <c r="F26" s="90"/>
      <c r="G26" s="91"/>
      <c r="H26" s="67"/>
    </row>
    <row r="27" spans="1:8" ht="9.75" customHeight="1" thickBot="1">
      <c r="A27" s="85"/>
      <c r="B27" s="92"/>
      <c r="C27" s="93"/>
      <c r="D27" s="94"/>
      <c r="E27" s="90"/>
      <c r="F27" s="90"/>
      <c r="G27" s="91"/>
      <c r="H27" s="67"/>
    </row>
    <row r="28" spans="1:8" ht="15" customHeight="1">
      <c r="A28" s="67"/>
      <c r="B28" s="67"/>
      <c r="C28" s="67"/>
      <c r="D28" s="382" t="s">
        <v>89</v>
      </c>
      <c r="E28" s="383"/>
      <c r="F28" s="90"/>
      <c r="G28" s="91"/>
      <c r="H28" s="67"/>
    </row>
    <row r="29" spans="1:8" ht="15.75" customHeight="1">
      <c r="A29" s="67"/>
      <c r="B29" s="67"/>
      <c r="C29" s="95"/>
      <c r="D29" s="384"/>
      <c r="E29" s="385"/>
      <c r="F29" s="90"/>
      <c r="G29" s="91"/>
      <c r="H29" s="67"/>
    </row>
    <row r="30" spans="1:8" ht="18.75" customHeight="1" thickBot="1">
      <c r="A30" s="67"/>
      <c r="B30" s="95"/>
      <c r="C30" s="95"/>
      <c r="D30" s="386">
        <f>IF(E24=0,0,IF(E7-E24&lt;=0,0,E7-E24))</f>
        <v>0</v>
      </c>
      <c r="E30" s="360"/>
      <c r="F30" s="90"/>
      <c r="G30" s="91"/>
      <c r="H30" s="67"/>
    </row>
    <row r="31" spans="1:8" ht="10.5" customHeight="1" thickBot="1">
      <c r="A31" s="67"/>
      <c r="B31" s="95"/>
      <c r="C31" s="95"/>
      <c r="D31" s="94"/>
      <c r="E31" s="90"/>
      <c r="F31" s="90"/>
      <c r="G31" s="91"/>
      <c r="H31" s="67"/>
    </row>
    <row r="32" spans="1:8" ht="15.75" customHeight="1">
      <c r="A32" s="67"/>
      <c r="B32" s="95"/>
      <c r="C32" s="95"/>
      <c r="D32" s="361" t="s">
        <v>90</v>
      </c>
      <c r="E32" s="362"/>
      <c r="F32" s="90"/>
      <c r="G32" s="91"/>
      <c r="H32" s="67"/>
    </row>
    <row r="33" spans="1:8" ht="15.75" customHeight="1">
      <c r="A33" s="67"/>
      <c r="B33" s="67"/>
      <c r="C33" s="67"/>
      <c r="D33" s="363"/>
      <c r="E33" s="364"/>
      <c r="F33" s="90"/>
      <c r="G33" s="91"/>
      <c r="H33" s="67"/>
    </row>
    <row r="34" spans="1:8" ht="15.75" thickBot="1">
      <c r="A34" s="67"/>
      <c r="B34" s="67"/>
      <c r="C34" s="67"/>
      <c r="D34" s="359">
        <f>IF(E24=0,0,IF(D30&gt;0.1,E24+0.1,IF(D30=0,"No price increase necessary",E24+D30)))</f>
        <v>0</v>
      </c>
      <c r="E34" s="360"/>
      <c r="F34" s="90"/>
      <c r="G34" s="67"/>
      <c r="H34" s="96"/>
    </row>
    <row r="35" spans="1:8" ht="15.75" thickBot="1">
      <c r="A35" s="67"/>
      <c r="B35" s="67"/>
      <c r="C35" s="67"/>
      <c r="D35" s="94"/>
      <c r="E35" s="90"/>
      <c r="F35" s="90"/>
      <c r="G35" s="67"/>
      <c r="H35" s="96"/>
    </row>
    <row r="36" spans="1:8" ht="15.75" customHeight="1">
      <c r="A36" s="67"/>
      <c r="B36" s="67"/>
      <c r="C36" s="67"/>
      <c r="D36" s="401" t="s">
        <v>91</v>
      </c>
      <c r="E36" s="402"/>
      <c r="F36" s="90"/>
      <c r="G36" s="97"/>
      <c r="H36" s="96"/>
    </row>
    <row r="37" spans="1:8" ht="15.75" customHeight="1">
      <c r="A37" s="67"/>
      <c r="B37" s="67"/>
      <c r="C37" s="67"/>
      <c r="D37" s="403"/>
      <c r="E37" s="404"/>
      <c r="F37" s="90"/>
      <c r="G37" s="97"/>
      <c r="H37" s="96"/>
    </row>
    <row r="38" spans="1:8" ht="15.75" thickBot="1">
      <c r="A38" s="67"/>
      <c r="B38" s="67"/>
      <c r="C38" s="67"/>
      <c r="D38" s="359">
        <f>IF(D30&gt;0.1,D30-0.1,0)</f>
        <v>0</v>
      </c>
      <c r="E38" s="360"/>
      <c r="F38" s="90"/>
      <c r="G38" s="97"/>
      <c r="H38" s="96"/>
    </row>
    <row r="39" spans="1:8" ht="15.75" thickBot="1">
      <c r="A39" s="67"/>
      <c r="B39" s="98"/>
      <c r="C39" s="67"/>
      <c r="D39" s="94"/>
      <c r="E39" s="90"/>
      <c r="F39" s="90"/>
      <c r="G39" s="97"/>
      <c r="H39" s="96"/>
    </row>
    <row r="40" spans="1:8" ht="15">
      <c r="A40" s="67"/>
      <c r="B40" s="98"/>
      <c r="C40" s="67"/>
      <c r="D40" s="401" t="s">
        <v>92</v>
      </c>
      <c r="E40" s="402"/>
      <c r="F40" s="90"/>
      <c r="G40" s="97"/>
      <c r="H40" s="96"/>
    </row>
    <row r="41" spans="1:8" ht="15">
      <c r="A41" s="67"/>
      <c r="B41" s="98"/>
      <c r="C41" s="67"/>
      <c r="D41" s="403"/>
      <c r="E41" s="404"/>
      <c r="F41" s="90"/>
      <c r="G41" s="97"/>
      <c r="H41" s="96"/>
    </row>
    <row r="42" spans="1:8" ht="15.75" thickBot="1">
      <c r="A42" s="405" t="s">
        <v>201</v>
      </c>
      <c r="B42" s="405"/>
      <c r="C42" s="283"/>
      <c r="D42" s="359">
        <f>IF(E24=0,0,IF(D38&gt;0,0,IF(D30&gt;0,0,E24-E7)))</f>
        <v>0</v>
      </c>
      <c r="E42" s="360"/>
      <c r="F42" s="90"/>
      <c r="G42" s="97"/>
      <c r="H42" s="96"/>
    </row>
    <row r="43" spans="1:8" ht="15">
      <c r="A43" s="67"/>
      <c r="B43" s="67"/>
      <c r="C43" s="67"/>
      <c r="D43" s="67"/>
      <c r="E43" s="67"/>
      <c r="F43" s="99"/>
      <c r="G43" s="97"/>
      <c r="H43" s="96"/>
    </row>
    <row r="44" spans="1:8" ht="25.5" customHeight="1">
      <c r="A44" s="100"/>
      <c r="B44" s="100" t="s">
        <v>36</v>
      </c>
      <c r="C44" s="101"/>
      <c r="D44" s="101"/>
      <c r="E44" s="101"/>
      <c r="F44" s="101"/>
      <c r="G44" s="101"/>
      <c r="H44" s="101"/>
    </row>
    <row r="45" spans="1:8" ht="15.75" thickBot="1">
      <c r="A45" s="67"/>
      <c r="B45" s="67"/>
      <c r="C45" s="67"/>
      <c r="D45" s="67"/>
      <c r="E45" s="67"/>
      <c r="F45" s="67"/>
      <c r="G45" s="97"/>
      <c r="H45" s="96"/>
    </row>
    <row r="46" spans="1:8" ht="15.75" thickBot="1">
      <c r="A46" s="391" t="s">
        <v>9</v>
      </c>
      <c r="B46" s="392"/>
      <c r="C46" s="392"/>
      <c r="D46" s="392"/>
      <c r="E46" s="392"/>
      <c r="F46" s="393"/>
      <c r="G46" s="97"/>
      <c r="H46" s="96"/>
    </row>
    <row r="47" spans="1:8" ht="15">
      <c r="A47" s="394" t="s">
        <v>26</v>
      </c>
      <c r="B47" s="395"/>
      <c r="C47" s="395"/>
      <c r="D47" s="395"/>
      <c r="E47" s="395"/>
      <c r="F47" s="396"/>
      <c r="G47" s="97"/>
      <c r="H47" s="96"/>
    </row>
    <row r="48" spans="1:8" ht="15.75" thickBot="1">
      <c r="A48" s="397"/>
      <c r="B48" s="398"/>
      <c r="C48" s="398"/>
      <c r="D48" s="398"/>
      <c r="E48" s="398"/>
      <c r="F48" s="399"/>
      <c r="G48" s="97"/>
      <c r="H48" s="96"/>
    </row>
    <row r="49" spans="1:8" ht="30">
      <c r="A49" s="102"/>
      <c r="B49" s="146" t="s">
        <v>10</v>
      </c>
      <c r="C49" s="147" t="s">
        <v>11</v>
      </c>
      <c r="D49" s="147" t="s">
        <v>12</v>
      </c>
      <c r="E49" s="142" t="s">
        <v>27</v>
      </c>
      <c r="F49" s="103"/>
      <c r="G49" s="97"/>
      <c r="H49" s="96"/>
    </row>
    <row r="50" spans="1:8" ht="15">
      <c r="A50" s="104" t="s">
        <v>13</v>
      </c>
      <c r="B50" s="143"/>
      <c r="C50" s="144"/>
      <c r="D50" s="105">
        <f aca="true" t="shared" si="1" ref="D50:D59">B50*C50</f>
        <v>0</v>
      </c>
      <c r="E50" s="406"/>
      <c r="F50" s="103"/>
      <c r="G50" s="97"/>
      <c r="H50" s="96"/>
    </row>
    <row r="51" spans="1:8" ht="15">
      <c r="A51" s="104" t="s">
        <v>14</v>
      </c>
      <c r="B51" s="143"/>
      <c r="C51" s="144"/>
      <c r="D51" s="105">
        <f t="shared" si="1"/>
        <v>0</v>
      </c>
      <c r="E51" s="407"/>
      <c r="F51" s="103"/>
      <c r="G51" s="97"/>
      <c r="H51" s="96"/>
    </row>
    <row r="52" spans="1:8" ht="15">
      <c r="A52" s="104" t="s">
        <v>15</v>
      </c>
      <c r="B52" s="143"/>
      <c r="C52" s="144"/>
      <c r="D52" s="105">
        <f t="shared" si="1"/>
        <v>0</v>
      </c>
      <c r="E52" s="407"/>
      <c r="F52" s="103"/>
      <c r="G52" s="97"/>
      <c r="H52" s="96"/>
    </row>
    <row r="53" spans="1:8" ht="15">
      <c r="A53" s="104" t="s">
        <v>16</v>
      </c>
      <c r="B53" s="143"/>
      <c r="C53" s="144"/>
      <c r="D53" s="105">
        <f t="shared" si="1"/>
        <v>0</v>
      </c>
      <c r="E53" s="407"/>
      <c r="F53" s="103"/>
      <c r="G53" s="97"/>
      <c r="H53" s="96"/>
    </row>
    <row r="54" spans="1:8" ht="15">
      <c r="A54" s="104" t="s">
        <v>17</v>
      </c>
      <c r="B54" s="143"/>
      <c r="C54" s="144"/>
      <c r="D54" s="105">
        <f t="shared" si="1"/>
        <v>0</v>
      </c>
      <c r="E54" s="407"/>
      <c r="F54" s="103"/>
      <c r="G54" s="97"/>
      <c r="H54" s="96"/>
    </row>
    <row r="55" spans="1:8" ht="15">
      <c r="A55" s="104" t="s">
        <v>18</v>
      </c>
      <c r="B55" s="143"/>
      <c r="C55" s="144"/>
      <c r="D55" s="105">
        <f t="shared" si="1"/>
        <v>0</v>
      </c>
      <c r="E55" s="407"/>
      <c r="F55" s="103"/>
      <c r="G55" s="97"/>
      <c r="H55" s="96"/>
    </row>
    <row r="56" spans="1:8" ht="15">
      <c r="A56" s="104" t="s">
        <v>19</v>
      </c>
      <c r="B56" s="143"/>
      <c r="C56" s="144"/>
      <c r="D56" s="105">
        <f t="shared" si="1"/>
        <v>0</v>
      </c>
      <c r="E56" s="407"/>
      <c r="F56" s="103"/>
      <c r="G56" s="97"/>
      <c r="H56" s="96"/>
    </row>
    <row r="57" spans="1:8" ht="15">
      <c r="A57" s="104" t="s">
        <v>20</v>
      </c>
      <c r="B57" s="143"/>
      <c r="C57" s="144"/>
      <c r="D57" s="105">
        <f t="shared" si="1"/>
        <v>0</v>
      </c>
      <c r="E57" s="407"/>
      <c r="F57" s="103"/>
      <c r="G57" s="97"/>
      <c r="H57" s="96"/>
    </row>
    <row r="58" spans="1:8" ht="15">
      <c r="A58" s="104" t="s">
        <v>21</v>
      </c>
      <c r="B58" s="143"/>
      <c r="C58" s="144"/>
      <c r="D58" s="84">
        <f t="shared" si="1"/>
        <v>0</v>
      </c>
      <c r="E58" s="407"/>
      <c r="F58" s="103"/>
      <c r="G58" s="97"/>
      <c r="H58" s="96"/>
    </row>
    <row r="59" spans="1:8" ht="15">
      <c r="A59" s="104" t="s">
        <v>22</v>
      </c>
      <c r="B59" s="143"/>
      <c r="C59" s="144"/>
      <c r="D59" s="84">
        <f t="shared" si="1"/>
        <v>0</v>
      </c>
      <c r="E59" s="408"/>
      <c r="F59" s="103"/>
      <c r="G59" s="97"/>
      <c r="H59" s="96"/>
    </row>
    <row r="60" spans="1:8" ht="15.75" thickBot="1">
      <c r="A60" s="106" t="s">
        <v>23</v>
      </c>
      <c r="B60" s="107">
        <f>SUM(B50:B59)</f>
        <v>0</v>
      </c>
      <c r="C60" s="108"/>
      <c r="D60" s="109">
        <f>SUM(D50:D59)</f>
        <v>0</v>
      </c>
      <c r="E60" s="110">
        <f>(IF(D60=0,0,IF(B60=0,0,D60/B60)))</f>
        <v>0</v>
      </c>
      <c r="F60" s="103"/>
      <c r="G60" s="97"/>
      <c r="H60" s="96"/>
    </row>
    <row r="61" spans="1:8" ht="15.75" thickBot="1">
      <c r="A61" s="111"/>
      <c r="B61" s="112"/>
      <c r="C61" s="112"/>
      <c r="D61" s="112"/>
      <c r="E61" s="113">
        <f>ROUND(E60,2)</f>
        <v>0</v>
      </c>
      <c r="F61" s="114"/>
      <c r="G61" s="97"/>
      <c r="H61" s="96"/>
    </row>
    <row r="62" spans="1:8" ht="15.75" thickBot="1">
      <c r="A62" s="111"/>
      <c r="B62" s="400"/>
      <c r="C62" s="400"/>
      <c r="D62" s="115"/>
      <c r="E62" s="112"/>
      <c r="F62" s="114"/>
      <c r="G62" s="97"/>
      <c r="H62" s="96"/>
    </row>
    <row r="63" spans="1:8" ht="19.5" customHeight="1">
      <c r="A63" s="390" t="s">
        <v>25</v>
      </c>
      <c r="B63" s="390"/>
      <c r="C63" s="390"/>
      <c r="D63" s="390"/>
      <c r="E63" s="390"/>
      <c r="F63" s="390"/>
      <c r="G63" s="390"/>
      <c r="H63" s="390"/>
    </row>
    <row r="64" spans="1:8" ht="19.5" customHeight="1">
      <c r="A64" s="390"/>
      <c r="B64" s="390"/>
      <c r="C64" s="390"/>
      <c r="D64" s="390"/>
      <c r="E64" s="390"/>
      <c r="F64" s="390"/>
      <c r="G64" s="390"/>
      <c r="H64" s="390"/>
    </row>
    <row r="65" spans="1:8" ht="15">
      <c r="A65" s="67"/>
      <c r="B65" s="67"/>
      <c r="C65" s="67"/>
      <c r="D65" s="67"/>
      <c r="E65" s="67"/>
      <c r="F65" s="67"/>
      <c r="G65" s="67"/>
      <c r="H65" s="67"/>
    </row>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sheetData>
  <sheetProtection password="CDF0" sheet="1" objects="1" scenarios="1"/>
  <mergeCells count="20">
    <mergeCell ref="A63:H64"/>
    <mergeCell ref="A46:F46"/>
    <mergeCell ref="A47:F48"/>
    <mergeCell ref="B62:C62"/>
    <mergeCell ref="D36:E37"/>
    <mergeCell ref="D38:E38"/>
    <mergeCell ref="D40:E41"/>
    <mergeCell ref="D42:E42"/>
    <mergeCell ref="A42:C42"/>
    <mergeCell ref="E50:E59"/>
    <mergeCell ref="D34:E34"/>
    <mergeCell ref="D32:E33"/>
    <mergeCell ref="E14:E23"/>
    <mergeCell ref="B11:E12"/>
    <mergeCell ref="D5:E5"/>
    <mergeCell ref="D8:E8"/>
    <mergeCell ref="B25:E26"/>
    <mergeCell ref="D28:E29"/>
    <mergeCell ref="D30:E30"/>
    <mergeCell ref="B10:E10"/>
  </mergeCells>
  <hyperlinks>
    <hyperlink ref="A42:C42" location="'SY2013-2014 REPORT'!A1" display="Go to SY2013-2014 Report"/>
  </hyperlinks>
  <printOptions/>
  <pageMargins left="0.4" right="0.4" top="0.5" bottom="0.5" header="0.55" footer="0.55"/>
  <pageSetup fitToHeight="1" fitToWidth="1" horizontalDpi="600" verticalDpi="600" orientation="portrait" scale="65" r:id="rId2"/>
  <ignoredErrors>
    <ignoredError sqref="A14:A23 A50:A59" numberStoredAsText="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A1:F37"/>
  <sheetViews>
    <sheetView showGridLines="0" zoomScale="110" zoomScaleNormal="110" zoomScalePageLayoutView="0" workbookViewId="0" topLeftCell="A28">
      <selection activeCell="C33" sqref="C33:D33"/>
    </sheetView>
  </sheetViews>
  <sheetFormatPr defaultColWidth="0" defaultRowHeight="15" customHeight="1" zeroHeight="1"/>
  <cols>
    <col min="1" max="1" width="14.140625" style="68" customWidth="1"/>
    <col min="2" max="2" width="6.00390625" style="68" customWidth="1"/>
    <col min="3" max="3" width="17.57421875" style="68" customWidth="1"/>
    <col min="4" max="4" width="27.8515625" style="68" customWidth="1"/>
    <col min="5" max="5" width="29.8515625" style="68" customWidth="1"/>
    <col min="6" max="6" width="17.7109375" style="68" customWidth="1"/>
    <col min="7" max="16384" width="9.140625" style="68" hidden="1" customWidth="1"/>
  </cols>
  <sheetData>
    <row r="1" spans="1:6" ht="15">
      <c r="A1" s="67"/>
      <c r="B1" s="67"/>
      <c r="C1" s="67"/>
      <c r="D1" s="67"/>
      <c r="E1" s="67"/>
      <c r="F1" s="67"/>
    </row>
    <row r="2" spans="1:6" ht="15">
      <c r="A2" s="67"/>
      <c r="B2" s="67"/>
      <c r="C2" s="67"/>
      <c r="D2" s="67"/>
      <c r="E2" s="67"/>
      <c r="F2" s="67"/>
    </row>
    <row r="3" spans="1:6" ht="15.75" thickBot="1">
      <c r="A3" s="67"/>
      <c r="B3" s="67"/>
      <c r="C3" s="67"/>
      <c r="D3" s="67"/>
      <c r="E3" s="67"/>
      <c r="F3" s="67"/>
    </row>
    <row r="4" spans="1:6" s="101" customFormat="1" ht="27" thickBot="1">
      <c r="A4" s="117" t="s">
        <v>202</v>
      </c>
      <c r="B4" s="117"/>
      <c r="C4" s="117"/>
      <c r="D4" s="117"/>
      <c r="E4" s="117"/>
      <c r="F4" s="117"/>
    </row>
    <row r="5" spans="1:6" s="99" customFormat="1" ht="33.75" customHeight="1">
      <c r="A5" s="120"/>
      <c r="B5" s="120"/>
      <c r="C5" s="120"/>
      <c r="D5" s="335" t="s">
        <v>84</v>
      </c>
      <c r="E5" s="336"/>
      <c r="F5" s="120"/>
    </row>
    <row r="6" spans="1:6" s="99" customFormat="1" ht="55.5" customHeight="1">
      <c r="A6" s="120"/>
      <c r="B6" s="120"/>
      <c r="C6" s="120"/>
      <c r="D6" s="209" t="s">
        <v>33</v>
      </c>
      <c r="E6" s="210" t="s">
        <v>95</v>
      </c>
      <c r="F6" s="120"/>
    </row>
    <row r="7" spans="1:6" s="101" customFormat="1" ht="29.25" customHeight="1">
      <c r="A7" s="120"/>
      <c r="B7" s="120"/>
      <c r="C7" s="120"/>
      <c r="D7" s="48">
        <f>'Unrounded Requirement Finder'!D7</f>
        <v>0</v>
      </c>
      <c r="E7" s="49">
        <f>ROUND(IF(D7&gt;2.59,D7,FLOOR(D7,0.05)),2)</f>
        <v>0</v>
      </c>
      <c r="F7" s="120"/>
    </row>
    <row r="8" spans="1:6" s="101" customFormat="1" ht="39" customHeight="1" thickBot="1">
      <c r="A8" s="120"/>
      <c r="B8" s="120"/>
      <c r="C8" s="120"/>
      <c r="D8" s="374" t="s">
        <v>87</v>
      </c>
      <c r="E8" s="375"/>
      <c r="F8" s="120"/>
    </row>
    <row r="9" spans="1:6" s="101" customFormat="1" ht="9" customHeight="1" thickBot="1">
      <c r="A9" s="120"/>
      <c r="B9" s="120"/>
      <c r="C9" s="120"/>
      <c r="D9" s="151"/>
      <c r="E9" s="152"/>
      <c r="F9" s="120"/>
    </row>
    <row r="10" spans="1:6" s="101" customFormat="1" ht="18" customHeight="1">
      <c r="A10" s="120"/>
      <c r="B10" s="120"/>
      <c r="C10" s="120"/>
      <c r="D10" s="423" t="s">
        <v>63</v>
      </c>
      <c r="E10" s="424"/>
      <c r="F10" s="120"/>
    </row>
    <row r="11" spans="1:6" s="101" customFormat="1" ht="72" customHeight="1">
      <c r="A11" s="120"/>
      <c r="B11" s="120"/>
      <c r="C11" s="120"/>
      <c r="D11" s="425" t="s">
        <v>109</v>
      </c>
      <c r="E11" s="426"/>
      <c r="F11" s="120"/>
    </row>
    <row r="12" spans="1:6" s="101" customFormat="1" ht="31.5" customHeight="1" thickBot="1">
      <c r="A12" s="120"/>
      <c r="B12" s="120"/>
      <c r="C12" s="173"/>
      <c r="D12" s="169"/>
      <c r="E12" s="232" t="s">
        <v>93</v>
      </c>
      <c r="F12" s="120"/>
    </row>
    <row r="13" spans="1:6" s="99" customFormat="1" ht="10.5" customHeight="1" thickBot="1">
      <c r="A13" s="120"/>
      <c r="B13" s="120"/>
      <c r="C13" s="120"/>
      <c r="D13" s="47"/>
      <c r="E13" s="47"/>
      <c r="F13" s="120"/>
    </row>
    <row r="14" spans="1:6" ht="16.5" thickBot="1">
      <c r="A14" s="67"/>
      <c r="B14" s="67"/>
      <c r="C14" s="410" t="s">
        <v>94</v>
      </c>
      <c r="D14" s="411"/>
      <c r="E14" s="412"/>
      <c r="F14" s="67"/>
    </row>
    <row r="15" spans="1:6" ht="38.25" customHeight="1" thickBot="1">
      <c r="A15" s="56"/>
      <c r="B15" s="56"/>
      <c r="C15" s="413" t="s">
        <v>129</v>
      </c>
      <c r="D15" s="414"/>
      <c r="E15" s="415"/>
      <c r="F15" s="67"/>
    </row>
    <row r="16" spans="1:6" ht="46.5" customHeight="1">
      <c r="A16" s="121"/>
      <c r="B16" s="121"/>
      <c r="C16" s="145" t="s">
        <v>62</v>
      </c>
      <c r="D16" s="159" t="s">
        <v>110</v>
      </c>
      <c r="E16" s="160" t="s">
        <v>111</v>
      </c>
      <c r="F16" s="422"/>
    </row>
    <row r="17" spans="1:6" ht="34.5" customHeight="1">
      <c r="A17" s="121"/>
      <c r="B17" s="121"/>
      <c r="C17" s="258"/>
      <c r="D17" s="161">
        <f>IF(D7=0,0,IF(D12="",0,IF(AND(D12&gt;2.59,E7-D12&lt;0),0,IF(AND(D12&gt;2.59,E7-D12&gt;0),E7-D12,IF(AND(D12&lt;=2.59,E7-D12&lt;0),0,E7-D12)))))</f>
        <v>0</v>
      </c>
      <c r="E17" s="162">
        <f>C17*D17</f>
        <v>0</v>
      </c>
      <c r="F17" s="422"/>
    </row>
    <row r="18" spans="1:6" ht="15" customHeight="1">
      <c r="A18" s="121"/>
      <c r="B18" s="121"/>
      <c r="C18" s="416" t="s">
        <v>112</v>
      </c>
      <c r="D18" s="417"/>
      <c r="E18" s="418"/>
      <c r="F18" s="122"/>
    </row>
    <row r="19" spans="1:6" ht="15" customHeight="1" thickBot="1">
      <c r="A19" s="121"/>
      <c r="B19" s="121"/>
      <c r="C19" s="419"/>
      <c r="D19" s="420"/>
      <c r="E19" s="421"/>
      <c r="F19" s="122"/>
    </row>
    <row r="20" spans="1:6" ht="15" customHeight="1">
      <c r="A20" s="121"/>
      <c r="B20" s="121"/>
      <c r="C20" s="123"/>
      <c r="E20" s="124"/>
      <c r="F20" s="122"/>
    </row>
    <row r="21" spans="1:6" ht="15.75" thickBot="1">
      <c r="A21" s="121"/>
      <c r="B21" s="121"/>
      <c r="D21" s="121"/>
      <c r="E21" s="127"/>
      <c r="F21" s="122"/>
    </row>
    <row r="22" spans="1:6" ht="60">
      <c r="A22" s="67"/>
      <c r="B22" s="67"/>
      <c r="C22" s="129"/>
      <c r="D22" s="167" t="s">
        <v>192</v>
      </c>
      <c r="E22" s="168" t="s">
        <v>194</v>
      </c>
      <c r="F22" s="128"/>
    </row>
    <row r="23" spans="1:6" ht="24.75" customHeight="1" thickBot="1">
      <c r="A23" s="67"/>
      <c r="B23" s="67"/>
      <c r="C23" s="129"/>
      <c r="D23" s="169"/>
      <c r="E23" s="170">
        <f>IF((E17-D23)&lt;0,0,E17-D23)</f>
        <v>0</v>
      </c>
      <c r="F23" s="69"/>
    </row>
    <row r="24" spans="1:6" ht="24.75" customHeight="1" thickBot="1">
      <c r="A24" s="67"/>
      <c r="B24" s="67"/>
      <c r="C24" s="129"/>
      <c r="D24" s="257"/>
      <c r="E24" s="256"/>
      <c r="F24" s="69"/>
    </row>
    <row r="25" spans="1:6" ht="45.75" customHeight="1">
      <c r="A25" s="125"/>
      <c r="B25" s="125"/>
      <c r="C25" s="126"/>
      <c r="D25" s="163" t="s">
        <v>96</v>
      </c>
      <c r="E25" s="164" t="s">
        <v>97</v>
      </c>
      <c r="F25" s="122"/>
    </row>
    <row r="26" spans="1:6" ht="19.5" customHeight="1" thickBot="1">
      <c r="A26" s="121"/>
      <c r="B26" s="121"/>
      <c r="C26" s="121"/>
      <c r="D26" s="165">
        <f>IF(D17&gt;0.1,0.1,D17)</f>
        <v>0</v>
      </c>
      <c r="E26" s="166">
        <f>IF(E23&lt;(D26*C17),E23,D26*C17)</f>
        <v>0</v>
      </c>
      <c r="F26" s="122"/>
    </row>
    <row r="27" spans="1:6" ht="15.75" thickBot="1">
      <c r="A27" s="67"/>
      <c r="B27" s="67"/>
      <c r="C27" s="129"/>
      <c r="D27" s="129"/>
      <c r="E27" s="130"/>
      <c r="F27" s="67"/>
    </row>
    <row r="28" spans="1:6" ht="45">
      <c r="A28" s="67"/>
      <c r="B28" s="67"/>
      <c r="C28" s="129"/>
      <c r="E28" s="172" t="s">
        <v>99</v>
      </c>
      <c r="F28" s="131"/>
    </row>
    <row r="29" spans="1:6" ht="19.5" customHeight="1" thickBot="1">
      <c r="A29" s="67"/>
      <c r="B29" s="67"/>
      <c r="C29" s="129"/>
      <c r="D29" s="67"/>
      <c r="E29" s="171">
        <f>IF((D23&gt;E26),0,E23-E26)</f>
        <v>0</v>
      </c>
      <c r="F29" s="227"/>
    </row>
    <row r="30" spans="1:6" ht="15.75" thickBot="1">
      <c r="A30" s="67"/>
      <c r="B30" s="67"/>
      <c r="C30" s="129"/>
      <c r="D30" s="67"/>
      <c r="E30" s="130"/>
      <c r="F30" s="69"/>
    </row>
    <row r="31" spans="1:6" ht="30">
      <c r="A31" s="67"/>
      <c r="B31" s="67"/>
      <c r="C31" s="67"/>
      <c r="D31" s="69"/>
      <c r="E31" s="172" t="s">
        <v>100</v>
      </c>
      <c r="F31" s="67"/>
    </row>
    <row r="32" spans="1:6" ht="15.75" thickBot="1">
      <c r="A32" s="67"/>
      <c r="B32" s="67"/>
      <c r="C32" s="67"/>
      <c r="D32" s="67"/>
      <c r="E32" s="171">
        <f>IF((D23-E17)&lt;0,0,(D23-E17))</f>
        <v>0</v>
      </c>
      <c r="F32" s="67"/>
    </row>
    <row r="33" spans="1:6" ht="15">
      <c r="A33" s="67"/>
      <c r="B33" s="67"/>
      <c r="C33" s="405" t="s">
        <v>128</v>
      </c>
      <c r="D33" s="405"/>
      <c r="E33" s="67"/>
      <c r="F33" s="67"/>
    </row>
    <row r="34" spans="1:6" ht="15">
      <c r="A34" s="409" t="s">
        <v>101</v>
      </c>
      <c r="B34" s="409"/>
      <c r="C34" s="409"/>
      <c r="D34" s="409"/>
      <c r="E34" s="409"/>
      <c r="F34" s="409"/>
    </row>
    <row r="35" spans="1:6" ht="15">
      <c r="A35" s="409"/>
      <c r="B35" s="409"/>
      <c r="C35" s="409"/>
      <c r="D35" s="409"/>
      <c r="E35" s="409"/>
      <c r="F35" s="409"/>
    </row>
    <row r="36" spans="1:6" ht="15">
      <c r="A36" s="409"/>
      <c r="B36" s="409"/>
      <c r="C36" s="409"/>
      <c r="D36" s="409"/>
      <c r="E36" s="409"/>
      <c r="F36" s="409"/>
    </row>
    <row r="37" spans="1:6" ht="15">
      <c r="A37" s="67"/>
      <c r="B37" s="67"/>
      <c r="C37" s="67"/>
      <c r="D37" s="67"/>
      <c r="E37" s="67"/>
      <c r="F37" s="67"/>
    </row>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customHeight="1" hidden="1"/>
    <row r="57" ht="15" customHeight="1" hidden="1"/>
    <row r="58" ht="15" customHeight="1" hidden="1"/>
    <row r="59" ht="15" customHeight="1" hidden="1"/>
    <row r="60" ht="15" customHeight="1" hidden="1"/>
    <row r="61" ht="15" customHeight="1" hidden="1"/>
    <row r="62" ht="15" customHeight="1" hidden="1"/>
    <row r="63" ht="15" customHeight="1" hidden="1"/>
    <row r="64" ht="15" customHeight="1" hidden="1"/>
    <row r="65" ht="15" customHeight="1" hidden="1"/>
    <row r="66" ht="15" customHeight="1" hidden="1"/>
    <row r="67" ht="15" customHeight="1" hidden="1"/>
    <row r="68" ht="15" customHeight="1" hidden="1"/>
    <row r="69" ht="15" customHeight="1" hidden="1"/>
    <row r="70" ht="15" customHeight="1" hidden="1"/>
    <row r="71" ht="15" customHeight="1" hidden="1"/>
    <row r="72" ht="15" customHeight="1" hidden="1"/>
    <row r="73" ht="15" customHeight="1" hidden="1"/>
    <row r="74" ht="15" customHeight="1" hidden="1"/>
    <row r="75" ht="15" customHeight="1" hidden="1"/>
    <row r="76" ht="15" customHeight="1" hidden="1"/>
    <row r="77" ht="15" customHeight="1" hidden="1"/>
    <row r="78" ht="15" customHeight="1" hidden="1"/>
    <row r="79" ht="15" customHeight="1" hidden="1"/>
    <row r="80" ht="15" customHeight="1" hidden="1"/>
    <row r="81" ht="15" customHeight="1" hidden="1"/>
    <row r="82" ht="15" customHeight="1"/>
    <row r="83" ht="15" customHeight="1"/>
    <row r="84" ht="15" customHeight="1"/>
    <row r="85" ht="15" customHeight="1"/>
  </sheetData>
  <sheetProtection password="CDF0" sheet="1" objects="1" scenarios="1"/>
  <mergeCells count="10">
    <mergeCell ref="A34:F36"/>
    <mergeCell ref="C14:E14"/>
    <mergeCell ref="C15:E15"/>
    <mergeCell ref="C18:E19"/>
    <mergeCell ref="D5:E5"/>
    <mergeCell ref="D8:E8"/>
    <mergeCell ref="F16:F17"/>
    <mergeCell ref="D10:E10"/>
    <mergeCell ref="D11:E11"/>
    <mergeCell ref="C33:D33"/>
  </mergeCells>
  <hyperlinks>
    <hyperlink ref="E12" location="'SY 12-13 Price Calculator'!A1" display="Click here to determine SY2012-2013 weighted average price"/>
    <hyperlink ref="C33:D33" location="'SY2013-2014 REPORT'!A1" display="Go to SY2013-2014 REPORT"/>
  </hyperlinks>
  <printOptions/>
  <pageMargins left="0.4" right="0.4" top="0.5" bottom="0.5" header="0.55" footer="0.55"/>
  <pageSetup fitToHeight="1" fitToWidth="1" horizontalDpi="600" verticalDpi="600" orientation="portrait" scale="7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H49"/>
  <sheetViews>
    <sheetView showGridLines="0" zoomScalePageLayoutView="0" workbookViewId="0" topLeftCell="A1">
      <selection activeCell="A1" sqref="A1"/>
    </sheetView>
  </sheetViews>
  <sheetFormatPr defaultColWidth="0" defaultRowHeight="15" customHeight="1" zeroHeight="1"/>
  <cols>
    <col min="1" max="1" width="7.421875" style="68" customWidth="1"/>
    <col min="2" max="2" width="16.28125" style="68" customWidth="1"/>
    <col min="3" max="3" width="16.00390625" style="68" customWidth="1"/>
    <col min="4" max="4" width="18.421875" style="68" customWidth="1"/>
    <col min="5" max="5" width="16.140625" style="68" customWidth="1"/>
    <col min="6" max="6" width="16.00390625" style="68" customWidth="1"/>
    <col min="7" max="7" width="2.57421875" style="68" customWidth="1"/>
    <col min="8" max="8" width="7.00390625" style="68" customWidth="1"/>
    <col min="9" max="11" width="0" style="68" hidden="1" customWidth="1"/>
    <col min="12" max="12" width="12.8515625" style="68" hidden="1" customWidth="1"/>
    <col min="13" max="20" width="0" style="68" hidden="1" customWidth="1"/>
    <col min="21" max="16384" width="9.140625" style="68" hidden="1" customWidth="1"/>
  </cols>
  <sheetData>
    <row r="1" spans="1:8" ht="15">
      <c r="A1" s="67"/>
      <c r="B1" s="67"/>
      <c r="C1" s="67"/>
      <c r="D1" s="67"/>
      <c r="E1" s="67"/>
      <c r="F1" s="67"/>
      <c r="G1" s="67"/>
      <c r="H1" s="67"/>
    </row>
    <row r="2" spans="1:8" ht="15">
      <c r="A2" s="67"/>
      <c r="B2" s="67"/>
      <c r="C2" s="67"/>
      <c r="D2" s="67"/>
      <c r="E2" s="67"/>
      <c r="F2" s="67"/>
      <c r="G2" s="67"/>
      <c r="H2" s="67"/>
    </row>
    <row r="3" spans="1:8" ht="15.75" thickBot="1">
      <c r="A3" s="67"/>
      <c r="B3" s="67"/>
      <c r="C3" s="67"/>
      <c r="D3" s="67"/>
      <c r="E3" s="69"/>
      <c r="F3" s="67"/>
      <c r="G3" s="67"/>
      <c r="H3" s="67"/>
    </row>
    <row r="4" spans="1:8" ht="25.5" customHeight="1" thickBot="1">
      <c r="A4" s="70"/>
      <c r="B4" s="71" t="s">
        <v>119</v>
      </c>
      <c r="C4" s="72"/>
      <c r="D4" s="72"/>
      <c r="E4" s="72"/>
      <c r="F4" s="72"/>
      <c r="G4" s="73"/>
      <c r="H4" s="73"/>
    </row>
    <row r="5" spans="1:8" ht="39.75" customHeight="1">
      <c r="A5" s="77"/>
      <c r="B5" s="77"/>
      <c r="C5" s="77"/>
      <c r="D5" s="335" t="s">
        <v>84</v>
      </c>
      <c r="E5" s="336"/>
      <c r="F5" s="75"/>
      <c r="G5" s="75"/>
      <c r="H5" s="75"/>
    </row>
    <row r="6" spans="1:8" ht="66" customHeight="1">
      <c r="A6" s="77"/>
      <c r="B6" s="77"/>
      <c r="C6" s="77"/>
      <c r="D6" s="209" t="s">
        <v>33</v>
      </c>
      <c r="E6" s="210" t="s">
        <v>86</v>
      </c>
      <c r="F6" s="75"/>
      <c r="G6" s="75"/>
      <c r="H6" s="75"/>
    </row>
    <row r="7" spans="1:8" ht="27.75" customHeight="1">
      <c r="A7" s="77"/>
      <c r="B7" s="77"/>
      <c r="C7" s="77"/>
      <c r="D7" s="48">
        <f>'Unrounded Requirement Finder'!D7</f>
        <v>0</v>
      </c>
      <c r="E7" s="49">
        <f>ROUND(IF(D7&gt;2.59,D7,FLOOR(D7,0.05)),2)</f>
        <v>0</v>
      </c>
      <c r="F7" s="75"/>
      <c r="G7" s="75"/>
      <c r="H7" s="75"/>
    </row>
    <row r="8" spans="1:8" s="79" customFormat="1" ht="40.5" customHeight="1" thickBot="1">
      <c r="A8" s="77"/>
      <c r="B8" s="77"/>
      <c r="C8" s="77"/>
      <c r="D8" s="374" t="s">
        <v>87</v>
      </c>
      <c r="E8" s="375"/>
      <c r="F8" s="78"/>
      <c r="G8" s="78"/>
      <c r="H8" s="78"/>
    </row>
    <row r="9" spans="1:8" ht="9.75" customHeight="1" thickBot="1">
      <c r="A9" s="74"/>
      <c r="B9" s="75"/>
      <c r="C9" s="75"/>
      <c r="D9" s="75"/>
      <c r="E9" s="75"/>
      <c r="F9" s="75"/>
      <c r="G9" s="75"/>
      <c r="H9" s="75"/>
    </row>
    <row r="10" spans="1:8" ht="15.75" customHeight="1" thickBot="1">
      <c r="A10" s="67"/>
      <c r="B10" s="387" t="s">
        <v>82</v>
      </c>
      <c r="C10" s="388"/>
      <c r="D10" s="388"/>
      <c r="E10" s="389"/>
      <c r="F10" s="67"/>
      <c r="G10" s="67"/>
      <c r="H10" s="67"/>
    </row>
    <row r="11" spans="1:8" ht="15" customHeight="1">
      <c r="A11" s="67"/>
      <c r="B11" s="368" t="s">
        <v>85</v>
      </c>
      <c r="C11" s="369"/>
      <c r="D11" s="369"/>
      <c r="E11" s="370"/>
      <c r="F11" s="80"/>
      <c r="G11" s="81"/>
      <c r="H11" s="67"/>
    </row>
    <row r="12" spans="1:8" ht="15.75" thickBot="1">
      <c r="A12" s="67"/>
      <c r="B12" s="371"/>
      <c r="C12" s="372"/>
      <c r="D12" s="372"/>
      <c r="E12" s="373"/>
      <c r="F12" s="80"/>
      <c r="G12" s="80"/>
      <c r="H12" s="67"/>
    </row>
    <row r="13" spans="1:8" ht="44.25" customHeight="1">
      <c r="A13" s="67"/>
      <c r="B13" s="140" t="s">
        <v>10</v>
      </c>
      <c r="C13" s="141" t="s">
        <v>11</v>
      </c>
      <c r="D13" s="141" t="s">
        <v>12</v>
      </c>
      <c r="E13" s="142" t="s">
        <v>30</v>
      </c>
      <c r="F13" s="82"/>
      <c r="G13" s="82"/>
      <c r="H13" s="67"/>
    </row>
    <row r="14" spans="1:8" ht="15.75" customHeight="1">
      <c r="A14" s="83" t="s">
        <v>13</v>
      </c>
      <c r="B14" s="143"/>
      <c r="C14" s="144"/>
      <c r="D14" s="84">
        <f aca="true" t="shared" si="0" ref="D14:D23">B14*C14</f>
        <v>0</v>
      </c>
      <c r="E14" s="365"/>
      <c r="F14" s="82"/>
      <c r="G14" s="82"/>
      <c r="H14" s="67"/>
    </row>
    <row r="15" spans="1:8" ht="15">
      <c r="A15" s="83" t="s">
        <v>14</v>
      </c>
      <c r="B15" s="143"/>
      <c r="C15" s="144"/>
      <c r="D15" s="84">
        <f t="shared" si="0"/>
        <v>0</v>
      </c>
      <c r="E15" s="366"/>
      <c r="F15" s="82"/>
      <c r="G15" s="82"/>
      <c r="H15" s="67"/>
    </row>
    <row r="16" spans="1:8" ht="15">
      <c r="A16" s="83" t="s">
        <v>15</v>
      </c>
      <c r="B16" s="143"/>
      <c r="C16" s="144"/>
      <c r="D16" s="84">
        <f t="shared" si="0"/>
        <v>0</v>
      </c>
      <c r="E16" s="366"/>
      <c r="F16" s="76"/>
      <c r="G16" s="76"/>
      <c r="H16" s="67"/>
    </row>
    <row r="17" spans="1:8" ht="15">
      <c r="A17" s="83" t="s">
        <v>16</v>
      </c>
      <c r="B17" s="143"/>
      <c r="C17" s="144"/>
      <c r="D17" s="84">
        <f t="shared" si="0"/>
        <v>0</v>
      </c>
      <c r="E17" s="366"/>
      <c r="F17" s="76"/>
      <c r="G17" s="76"/>
      <c r="H17" s="67"/>
    </row>
    <row r="18" spans="1:8" ht="15" customHeight="1">
      <c r="A18" s="83" t="s">
        <v>17</v>
      </c>
      <c r="B18" s="143"/>
      <c r="C18" s="144"/>
      <c r="D18" s="84">
        <f t="shared" si="0"/>
        <v>0</v>
      </c>
      <c r="E18" s="366"/>
      <c r="F18" s="76"/>
      <c r="G18" s="76"/>
      <c r="H18" s="67"/>
    </row>
    <row r="19" spans="1:8" ht="16.5" customHeight="1">
      <c r="A19" s="83" t="s">
        <v>18</v>
      </c>
      <c r="B19" s="143"/>
      <c r="C19" s="144"/>
      <c r="D19" s="84">
        <f t="shared" si="0"/>
        <v>0</v>
      </c>
      <c r="E19" s="366"/>
      <c r="F19" s="76"/>
      <c r="G19" s="76"/>
      <c r="H19" s="67"/>
    </row>
    <row r="20" spans="1:8" ht="15" customHeight="1">
      <c r="A20" s="83" t="s">
        <v>19</v>
      </c>
      <c r="B20" s="143"/>
      <c r="C20" s="144"/>
      <c r="D20" s="84">
        <f t="shared" si="0"/>
        <v>0</v>
      </c>
      <c r="E20" s="366"/>
      <c r="F20" s="76"/>
      <c r="G20" s="76"/>
      <c r="H20" s="67"/>
    </row>
    <row r="21" spans="1:8" ht="15" customHeight="1">
      <c r="A21" s="83" t="s">
        <v>20</v>
      </c>
      <c r="B21" s="143"/>
      <c r="C21" s="144"/>
      <c r="D21" s="84">
        <f t="shared" si="0"/>
        <v>0</v>
      </c>
      <c r="E21" s="366"/>
      <c r="F21" s="76"/>
      <c r="G21" s="76"/>
      <c r="H21" s="67"/>
    </row>
    <row r="22" spans="1:8" ht="15" customHeight="1">
      <c r="A22" s="83" t="s">
        <v>21</v>
      </c>
      <c r="B22" s="143"/>
      <c r="C22" s="144"/>
      <c r="D22" s="84">
        <f t="shared" si="0"/>
        <v>0</v>
      </c>
      <c r="E22" s="366"/>
      <c r="F22" s="76"/>
      <c r="G22" s="76"/>
      <c r="H22" s="67"/>
    </row>
    <row r="23" spans="1:8" ht="15" customHeight="1">
      <c r="A23" s="83" t="s">
        <v>22</v>
      </c>
      <c r="B23" s="143"/>
      <c r="C23" s="144"/>
      <c r="D23" s="84">
        <f t="shared" si="0"/>
        <v>0</v>
      </c>
      <c r="E23" s="367"/>
      <c r="F23" s="76"/>
      <c r="G23" s="76"/>
      <c r="H23" s="67"/>
    </row>
    <row r="24" spans="1:8" ht="15">
      <c r="A24" s="85" t="s">
        <v>23</v>
      </c>
      <c r="B24" s="86">
        <f>SUM(B14:B23)</f>
        <v>0</v>
      </c>
      <c r="C24" s="87"/>
      <c r="D24" s="88">
        <f>SUM(D14:D23)</f>
        <v>0</v>
      </c>
      <c r="E24" s="89">
        <f>ROUND((IF(D24=0,0,IF(B24=0,0,D24/B24))),2)</f>
        <v>0</v>
      </c>
      <c r="F24" s="90"/>
      <c r="G24" s="91"/>
      <c r="H24" s="67"/>
    </row>
    <row r="25" spans="1:8" ht="18" customHeight="1">
      <c r="A25" s="85"/>
      <c r="B25" s="376" t="s">
        <v>113</v>
      </c>
      <c r="C25" s="377"/>
      <c r="D25" s="377"/>
      <c r="E25" s="378"/>
      <c r="F25" s="90"/>
      <c r="G25" s="91"/>
      <c r="H25" s="67"/>
    </row>
    <row r="26" spans="1:8" ht="21.75" customHeight="1" thickBot="1">
      <c r="A26" s="85"/>
      <c r="B26" s="379"/>
      <c r="C26" s="380"/>
      <c r="D26" s="380"/>
      <c r="E26" s="381"/>
      <c r="F26" s="90"/>
      <c r="G26" s="91"/>
      <c r="H26" s="67"/>
    </row>
    <row r="27" spans="1:8" ht="9.75" customHeight="1" thickBot="1">
      <c r="A27" s="85"/>
      <c r="B27" s="92"/>
      <c r="C27" s="93"/>
      <c r="D27" s="94"/>
      <c r="E27" s="90"/>
      <c r="F27" s="90"/>
      <c r="G27" s="91"/>
      <c r="H27" s="67"/>
    </row>
    <row r="28" spans="1:8" ht="15" customHeight="1">
      <c r="A28" s="67"/>
      <c r="B28" s="67"/>
      <c r="C28" s="67"/>
      <c r="D28" s="382" t="s">
        <v>89</v>
      </c>
      <c r="E28" s="383"/>
      <c r="F28" s="90"/>
      <c r="G28" s="91"/>
      <c r="H28" s="67"/>
    </row>
    <row r="29" spans="1:8" ht="15.75" customHeight="1">
      <c r="A29" s="67"/>
      <c r="B29" s="67"/>
      <c r="C29" s="95"/>
      <c r="D29" s="384"/>
      <c r="E29" s="385"/>
      <c r="F29" s="90"/>
      <c r="G29" s="91"/>
      <c r="H29" s="67"/>
    </row>
    <row r="30" spans="1:8" ht="18.75" customHeight="1" thickBot="1">
      <c r="A30" s="67"/>
      <c r="B30" s="95"/>
      <c r="C30" s="95"/>
      <c r="D30" s="386">
        <f>IF(E24=0,0,IF(E7-E24&lt;=0,0,E7-E24))</f>
        <v>0</v>
      </c>
      <c r="E30" s="360"/>
      <c r="F30" s="90"/>
      <c r="G30" s="91"/>
      <c r="H30" s="67"/>
    </row>
    <row r="31" spans="1:8" ht="10.5" customHeight="1" thickBot="1">
      <c r="A31" s="67"/>
      <c r="B31" s="95"/>
      <c r="C31" s="95"/>
      <c r="D31" s="94"/>
      <c r="E31" s="90"/>
      <c r="F31" s="90"/>
      <c r="G31" s="91"/>
      <c r="H31" s="67"/>
    </row>
    <row r="32" spans="1:8" ht="15.75" customHeight="1">
      <c r="A32" s="67"/>
      <c r="B32" s="95"/>
      <c r="C32" s="95"/>
      <c r="D32" s="361" t="s">
        <v>90</v>
      </c>
      <c r="E32" s="362"/>
      <c r="F32" s="90"/>
      <c r="G32" s="91"/>
      <c r="H32" s="67"/>
    </row>
    <row r="33" spans="1:8" ht="15.75" customHeight="1">
      <c r="A33" s="67"/>
      <c r="B33" s="67"/>
      <c r="C33" s="67"/>
      <c r="D33" s="363"/>
      <c r="E33" s="364"/>
      <c r="F33" s="90"/>
      <c r="G33" s="91"/>
      <c r="H33" s="67"/>
    </row>
    <row r="34" spans="1:8" ht="15.75" thickBot="1">
      <c r="A34" s="67"/>
      <c r="B34" s="67"/>
      <c r="C34" s="67"/>
      <c r="D34" s="359">
        <f>IF(E24=0,0,IF(D30&gt;0.1,E24+0.1,IF(D30=0,"No price increase necessary",E24+D30)))</f>
        <v>0</v>
      </c>
      <c r="E34" s="360"/>
      <c r="F34" s="90"/>
      <c r="G34" s="67"/>
      <c r="H34" s="96"/>
    </row>
    <row r="35" spans="1:8" ht="15.75" thickBot="1">
      <c r="A35" s="67"/>
      <c r="B35" s="67"/>
      <c r="C35" s="67"/>
      <c r="D35" s="67"/>
      <c r="E35" s="67"/>
      <c r="F35" s="99"/>
      <c r="G35" s="97"/>
      <c r="H35" s="96"/>
    </row>
    <row r="36" spans="1:8" ht="28.5" customHeight="1">
      <c r="A36" s="67"/>
      <c r="B36" s="439" t="s">
        <v>114</v>
      </c>
      <c r="C36" s="440"/>
      <c r="D36" s="441"/>
      <c r="E36" s="67"/>
      <c r="F36" s="99"/>
      <c r="G36" s="97"/>
      <c r="H36" s="96"/>
    </row>
    <row r="37" spans="1:8" ht="28.5" customHeight="1">
      <c r="A37" s="67"/>
      <c r="B37" s="442" t="s">
        <v>134</v>
      </c>
      <c r="C37" s="443"/>
      <c r="D37" s="444"/>
      <c r="E37" s="67"/>
      <c r="F37" s="99"/>
      <c r="G37" s="97"/>
      <c r="H37" s="96"/>
    </row>
    <row r="38" spans="1:8" ht="32.25" customHeight="1">
      <c r="A38" s="67"/>
      <c r="B38" s="212"/>
      <c r="C38" s="144"/>
      <c r="D38" s="213"/>
      <c r="E38" s="67"/>
      <c r="F38" s="99"/>
      <c r="G38" s="97"/>
      <c r="H38" s="96"/>
    </row>
    <row r="39" spans="1:8" ht="15.75" thickBot="1">
      <c r="A39" s="67"/>
      <c r="B39" s="67"/>
      <c r="C39" s="67"/>
      <c r="D39" s="67"/>
      <c r="E39" s="67"/>
      <c r="F39" s="99"/>
      <c r="G39" s="97"/>
      <c r="H39" s="96"/>
    </row>
    <row r="40" spans="1:8" ht="40.5" customHeight="1">
      <c r="A40" s="67"/>
      <c r="B40" s="436" t="s">
        <v>94</v>
      </c>
      <c r="C40" s="437"/>
      <c r="D40" s="437"/>
      <c r="E40" s="437"/>
      <c r="F40" s="438"/>
      <c r="G40" s="97"/>
      <c r="H40" s="96"/>
    </row>
    <row r="41" spans="1:8" ht="52.5" customHeight="1">
      <c r="A41" s="67"/>
      <c r="B41" s="433" t="s">
        <v>135</v>
      </c>
      <c r="C41" s="434"/>
      <c r="D41" s="434"/>
      <c r="E41" s="434"/>
      <c r="F41" s="435"/>
      <c r="G41" s="97"/>
      <c r="H41" s="96"/>
    </row>
    <row r="42" spans="1:8" ht="89.25" customHeight="1">
      <c r="A42" s="67"/>
      <c r="B42" s="214" t="s">
        <v>62</v>
      </c>
      <c r="C42" s="215" t="s">
        <v>115</v>
      </c>
      <c r="D42" s="216" t="s">
        <v>111</v>
      </c>
      <c r="E42" s="217" t="s">
        <v>96</v>
      </c>
      <c r="F42" s="218" t="s">
        <v>97</v>
      </c>
      <c r="G42" s="97"/>
      <c r="H42" s="96"/>
    </row>
    <row r="43" spans="1:8" ht="23.25" customHeight="1">
      <c r="A43" s="67"/>
      <c r="B43" s="231"/>
      <c r="C43" s="219">
        <f>IF(D7=0,0,IF(C38="",0,IF(AND(C38&gt;2.59,E7-C38&lt;0),0,IF(AND(C38&gt;2.59,E7-C38&gt;0),E7-C38,IF(AND(C38&lt;=2.59,E7-C38&lt;0),0,E7-C38)))))</f>
        <v>0</v>
      </c>
      <c r="D43" s="220">
        <f>B43*C43</f>
        <v>0</v>
      </c>
      <c r="E43" s="219">
        <f>IF(C43&gt;0.1,0.1,C43)</f>
        <v>0</v>
      </c>
      <c r="F43" s="162">
        <f>E43*B43</f>
        <v>0</v>
      </c>
      <c r="G43" s="97"/>
      <c r="H43" s="96"/>
    </row>
    <row r="44" spans="1:8" ht="15" customHeight="1">
      <c r="A44" s="67"/>
      <c r="B44" s="427" t="s">
        <v>112</v>
      </c>
      <c r="C44" s="428"/>
      <c r="D44" s="428"/>
      <c r="E44" s="428"/>
      <c r="F44" s="429"/>
      <c r="G44" s="97"/>
      <c r="H44" s="96"/>
    </row>
    <row r="45" spans="1:8" ht="14.25" customHeight="1" thickBot="1">
      <c r="A45" s="67"/>
      <c r="B45" s="430"/>
      <c r="C45" s="431"/>
      <c r="D45" s="431"/>
      <c r="E45" s="431"/>
      <c r="F45" s="432"/>
      <c r="G45" s="97"/>
      <c r="H45" s="96"/>
    </row>
    <row r="46" spans="1:8" ht="15.75" thickBot="1">
      <c r="A46" s="67"/>
      <c r="B46" s="67"/>
      <c r="C46" s="67"/>
      <c r="D46" s="67"/>
      <c r="E46" s="67"/>
      <c r="F46" s="99"/>
      <c r="G46" s="97"/>
      <c r="H46" s="96"/>
    </row>
    <row r="47" spans="1:6" ht="90">
      <c r="A47" s="67"/>
      <c r="B47" s="221" t="s">
        <v>193</v>
      </c>
      <c r="C47" s="222" t="s">
        <v>98</v>
      </c>
      <c r="D47" s="223" t="s">
        <v>99</v>
      </c>
      <c r="E47" s="224" t="s">
        <v>100</v>
      </c>
      <c r="F47" s="96"/>
    </row>
    <row r="48" spans="1:6" ht="21" customHeight="1" thickBot="1">
      <c r="A48" s="67"/>
      <c r="B48" s="225"/>
      <c r="C48" s="226">
        <f>IF(F43-B48&lt;0,0,F43-B48)</f>
        <v>0</v>
      </c>
      <c r="D48" s="226">
        <f>IF(B48&gt;=D43,0,D43-B48)</f>
        <v>0</v>
      </c>
      <c r="E48" s="166">
        <f>IF(B48&lt;D43,0,B48-D43)</f>
        <v>0</v>
      </c>
      <c r="F48" s="96"/>
    </row>
    <row r="49" spans="1:8" ht="15">
      <c r="A49" s="67"/>
      <c r="B49" s="67"/>
      <c r="C49" s="67"/>
      <c r="D49" s="69"/>
      <c r="E49" s="67"/>
      <c r="F49" s="99"/>
      <c r="G49" s="97"/>
      <c r="H49" s="96"/>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sheetData>
  <sheetProtection password="CDF0" sheet="1" objects="1" scenarios="1"/>
  <mergeCells count="15">
    <mergeCell ref="D34:E34"/>
    <mergeCell ref="B44:F45"/>
    <mergeCell ref="B41:F41"/>
    <mergeCell ref="B40:F40"/>
    <mergeCell ref="B36:D36"/>
    <mergeCell ref="B37:D37"/>
    <mergeCell ref="D28:E29"/>
    <mergeCell ref="D30:E30"/>
    <mergeCell ref="D32:E33"/>
    <mergeCell ref="D5:E5"/>
    <mergeCell ref="D8:E8"/>
    <mergeCell ref="B10:E10"/>
    <mergeCell ref="B11:E12"/>
    <mergeCell ref="E14:E23"/>
    <mergeCell ref="B25:E26"/>
  </mergeCells>
  <printOptions/>
  <pageMargins left="0.4" right="0.4" top="0.5" bottom="0.5" header="0.55" footer="0.55"/>
  <pageSetup fitToHeight="1" fitToWidth="1" horizontalDpi="600" verticalDpi="600" orientation="portrait" scale="66" r:id="rId2"/>
  <drawing r:id="rId1"/>
</worksheet>
</file>

<file path=xl/worksheets/sheet6.xml><?xml version="1.0" encoding="utf-8"?>
<worksheet xmlns="http://schemas.openxmlformats.org/spreadsheetml/2006/main" xmlns:r="http://schemas.openxmlformats.org/officeDocument/2006/relationships">
  <dimension ref="A1:K37"/>
  <sheetViews>
    <sheetView showGridLines="0" zoomScale="125" zoomScaleNormal="125" zoomScalePageLayoutView="0" workbookViewId="0" topLeftCell="A1">
      <selection activeCell="F2" sqref="B2:I6"/>
    </sheetView>
  </sheetViews>
  <sheetFormatPr defaultColWidth="0" defaultRowHeight="15"/>
  <cols>
    <col min="1" max="1" width="1.28515625" style="54" customWidth="1"/>
    <col min="2" max="5" width="9.140625" style="0" customWidth="1"/>
    <col min="6" max="6" width="16.7109375" style="0" customWidth="1"/>
    <col min="7" max="7" width="9.140625" style="0" customWidth="1"/>
    <col min="8" max="8" width="9.421875" style="0" customWidth="1"/>
    <col min="9" max="9" width="12.421875" style="0" customWidth="1"/>
    <col min="10" max="11" width="9.140625" style="0" hidden="1" customWidth="1"/>
    <col min="12" max="12" width="2.28125" style="0" hidden="1" customWidth="1"/>
    <col min="13" max="16384" width="9.140625" style="0" hidden="1" customWidth="1"/>
  </cols>
  <sheetData>
    <row r="1" s="53" customFormat="1" ht="15">
      <c r="A1" s="54"/>
    </row>
    <row r="2" spans="1:8" s="53" customFormat="1" ht="15">
      <c r="A2" s="54"/>
      <c r="F2" s="464" t="s">
        <v>54</v>
      </c>
      <c r="G2" s="464"/>
      <c r="H2" s="464"/>
    </row>
    <row r="3" s="53" customFormat="1" ht="15.75" thickBot="1">
      <c r="A3" s="54"/>
    </row>
    <row r="4" spans="1:8" ht="15" customHeight="1">
      <c r="A4" s="55"/>
      <c r="B4" s="474" t="s">
        <v>116</v>
      </c>
      <c r="C4" s="475"/>
      <c r="D4" s="475"/>
      <c r="E4" s="475"/>
      <c r="F4" s="475"/>
      <c r="G4" s="475"/>
      <c r="H4" s="476"/>
    </row>
    <row r="5" spans="1:8" ht="10.5" customHeight="1">
      <c r="A5" s="65"/>
      <c r="B5" s="477"/>
      <c r="C5" s="478"/>
      <c r="D5" s="478"/>
      <c r="E5" s="478"/>
      <c r="F5" s="478"/>
      <c r="G5" s="478"/>
      <c r="H5" s="479"/>
    </row>
    <row r="6" spans="1:8" ht="6" customHeight="1" thickBot="1">
      <c r="A6" s="66"/>
      <c r="B6" s="480"/>
      <c r="C6" s="481"/>
      <c r="D6" s="481"/>
      <c r="E6" s="481"/>
      <c r="F6" s="481"/>
      <c r="G6" s="481"/>
      <c r="H6" s="482"/>
    </row>
    <row r="7" spans="1:8" ht="60.75" customHeight="1">
      <c r="A7" s="63"/>
      <c r="B7" s="468" t="s">
        <v>117</v>
      </c>
      <c r="C7" s="468"/>
      <c r="D7" s="468"/>
      <c r="E7" s="468"/>
      <c r="F7" s="468"/>
      <c r="G7" s="468"/>
      <c r="H7" s="468"/>
    </row>
    <row r="8" spans="1:8" s="53" customFormat="1" ht="19.5" customHeight="1">
      <c r="A8" s="52"/>
      <c r="B8" s="467" t="s">
        <v>59</v>
      </c>
      <c r="C8" s="467"/>
      <c r="D8" s="467"/>
      <c r="E8" s="467"/>
      <c r="F8" s="467"/>
      <c r="G8" s="467"/>
      <c r="H8" s="467"/>
    </row>
    <row r="9" spans="1:8" s="53" customFormat="1" ht="6" customHeight="1" thickBot="1">
      <c r="A9" s="52"/>
      <c r="B9" s="64"/>
      <c r="C9" s="64"/>
      <c r="D9" s="64"/>
      <c r="E9" s="64"/>
      <c r="F9" s="64"/>
      <c r="G9" s="64"/>
      <c r="H9" s="64"/>
    </row>
    <row r="10" spans="1:8" ht="21" customHeight="1" thickBot="1">
      <c r="A10" s="62"/>
      <c r="B10" s="485" t="s">
        <v>131</v>
      </c>
      <c r="C10" s="486"/>
      <c r="D10" s="486"/>
      <c r="E10" s="486"/>
      <c r="F10" s="486"/>
      <c r="G10" s="486"/>
      <c r="H10" s="487"/>
    </row>
    <row r="11" spans="1:8" ht="9.75" customHeight="1" thickBot="1">
      <c r="A11" s="52"/>
      <c r="B11" s="51"/>
      <c r="C11" s="51"/>
      <c r="D11" s="51"/>
      <c r="E11" s="51"/>
      <c r="F11" s="51"/>
      <c r="G11" s="51"/>
      <c r="H11" s="51"/>
    </row>
    <row r="12" spans="2:8" ht="48" customHeight="1">
      <c r="B12" s="449" t="s">
        <v>132</v>
      </c>
      <c r="C12" s="450"/>
      <c r="D12" s="450"/>
      <c r="E12" s="450"/>
      <c r="F12" s="451"/>
      <c r="G12" s="472">
        <f>'Unrounded Requirement Finder'!D7</f>
        <v>0</v>
      </c>
      <c r="H12" s="473"/>
    </row>
    <row r="13" spans="2:11" ht="26.25" customHeight="1" thickBot="1">
      <c r="B13" s="456" t="s">
        <v>70</v>
      </c>
      <c r="C13" s="457"/>
      <c r="D13" s="457"/>
      <c r="E13" s="457"/>
      <c r="F13" s="458"/>
      <c r="G13" s="483">
        <f>ROUND(IF(G12&gt;2.51,G12,FLOOR(G12,0.05)),2)</f>
        <v>0</v>
      </c>
      <c r="H13" s="484"/>
      <c r="J13" s="138"/>
      <c r="K13" s="138"/>
    </row>
    <row r="14" spans="10:11" ht="15.75" thickBot="1">
      <c r="J14" s="138"/>
      <c r="K14" s="138"/>
    </row>
    <row r="15" spans="1:11" ht="21" customHeight="1" thickBot="1">
      <c r="A15" s="62"/>
      <c r="B15" s="469" t="s">
        <v>118</v>
      </c>
      <c r="C15" s="470"/>
      <c r="D15" s="470"/>
      <c r="E15" s="470"/>
      <c r="F15" s="470"/>
      <c r="G15" s="470"/>
      <c r="H15" s="471"/>
      <c r="J15" s="58" t="s">
        <v>56</v>
      </c>
      <c r="K15" s="138"/>
    </row>
    <row r="16" spans="1:11" s="53" customFormat="1" ht="28.5" customHeight="1">
      <c r="A16" s="57"/>
      <c r="B16" s="465" t="s">
        <v>127</v>
      </c>
      <c r="C16" s="466"/>
      <c r="D16" s="466"/>
      <c r="E16" s="466"/>
      <c r="F16" s="466"/>
      <c r="G16" s="466"/>
      <c r="H16" s="466"/>
      <c r="J16" s="58" t="s">
        <v>58</v>
      </c>
      <c r="K16" s="138"/>
    </row>
    <row r="17" spans="1:11" s="53" customFormat="1" ht="32.25" customHeight="1">
      <c r="A17" s="60"/>
      <c r="B17" s="60"/>
      <c r="C17" s="181"/>
      <c r="D17" s="181"/>
      <c r="E17" s="181"/>
      <c r="F17" s="182">
        <v>1</v>
      </c>
      <c r="G17" s="183"/>
      <c r="H17" s="57"/>
      <c r="J17" s="58" t="s">
        <v>88</v>
      </c>
      <c r="K17" s="138"/>
    </row>
    <row r="18" spans="1:10" s="53" customFormat="1" ht="10.5" customHeight="1">
      <c r="A18" s="57"/>
      <c r="B18" s="57"/>
      <c r="C18" s="183"/>
      <c r="D18" s="183"/>
      <c r="E18" s="183"/>
      <c r="F18" s="183"/>
      <c r="G18" s="183"/>
      <c r="H18" s="57"/>
      <c r="J18" s="203">
        <v>1</v>
      </c>
    </row>
    <row r="19" spans="1:10" ht="15">
      <c r="A19" s="459" t="s">
        <v>55</v>
      </c>
      <c r="B19" s="459"/>
      <c r="C19" s="459"/>
      <c r="D19" s="459"/>
      <c r="E19" s="459"/>
      <c r="F19" s="459"/>
      <c r="G19" s="459"/>
      <c r="H19" s="459"/>
      <c r="J19" s="53"/>
    </row>
    <row r="20" ht="7.5" customHeight="1" thickBot="1"/>
    <row r="21" spans="2:9" ht="15" customHeight="1">
      <c r="B21" s="460" t="s">
        <v>121</v>
      </c>
      <c r="C21" s="461"/>
      <c r="D21" s="461"/>
      <c r="E21" s="461"/>
      <c r="F21" s="461"/>
      <c r="G21" s="452">
        <f>IF(J18=1,"",IF(J18=2,'SY 13-14 Price Calculator'!D38,"N/A"))</f>
      </c>
      <c r="H21" s="453"/>
      <c r="I21" s="59"/>
    </row>
    <row r="22" spans="2:8" ht="15.75" thickBot="1">
      <c r="B22" s="462"/>
      <c r="C22" s="463"/>
      <c r="D22" s="463"/>
      <c r="E22" s="463"/>
      <c r="F22" s="463"/>
      <c r="G22" s="454"/>
      <c r="H22" s="455"/>
    </row>
    <row r="23" spans="2:6" ht="10.5" customHeight="1" thickBot="1">
      <c r="B23" s="61"/>
      <c r="C23" s="61"/>
      <c r="D23" s="61"/>
      <c r="E23" s="61"/>
      <c r="F23" s="61"/>
    </row>
    <row r="24" spans="2:8" ht="15" customHeight="1">
      <c r="B24" s="460" t="s">
        <v>122</v>
      </c>
      <c r="C24" s="461"/>
      <c r="D24" s="461"/>
      <c r="E24" s="461"/>
      <c r="F24" s="461"/>
      <c r="G24" s="452">
        <f>IF(J18=1,"",IF(J18=2,'SY 13-14 Price Calculator'!D42,"N/A"))</f>
      </c>
      <c r="H24" s="453"/>
    </row>
    <row r="25" spans="2:10" ht="15.75" thickBot="1">
      <c r="B25" s="462"/>
      <c r="C25" s="463"/>
      <c r="D25" s="463"/>
      <c r="E25" s="463"/>
      <c r="F25" s="463"/>
      <c r="G25" s="454"/>
      <c r="H25" s="455"/>
      <c r="J25" s="53"/>
    </row>
    <row r="26" ht="7.5" customHeight="1"/>
    <row r="27" spans="1:10" s="53" customFormat="1" ht="13.5" customHeight="1">
      <c r="A27" s="459" t="s">
        <v>57</v>
      </c>
      <c r="B27" s="459"/>
      <c r="C27" s="459"/>
      <c r="D27" s="459"/>
      <c r="E27" s="459"/>
      <c r="F27" s="459"/>
      <c r="G27" s="459"/>
      <c r="H27" s="459"/>
      <c r="J27"/>
    </row>
    <row r="28" s="53" customFormat="1" ht="6.75" customHeight="1" thickBot="1">
      <c r="A28" s="54"/>
    </row>
    <row r="29" spans="2:10" ht="34.5" customHeight="1" thickBot="1">
      <c r="B29" s="445" t="s">
        <v>123</v>
      </c>
      <c r="C29" s="446"/>
      <c r="D29" s="446"/>
      <c r="E29" s="446"/>
      <c r="F29" s="446"/>
      <c r="G29" s="447">
        <f>IF(J18=1,"",IF(J18=3,'SY 13-14 NonFederal Calculator'!E29,"N/A"))</f>
      </c>
      <c r="H29" s="448"/>
      <c r="J29" s="53"/>
    </row>
    <row r="30" spans="2:6" ht="9" customHeight="1" thickBot="1">
      <c r="B30" s="61"/>
      <c r="C30" s="61"/>
      <c r="D30" s="61"/>
      <c r="E30" s="61"/>
      <c r="F30" s="61"/>
    </row>
    <row r="31" spans="2:8" ht="33.75" customHeight="1" thickBot="1">
      <c r="B31" s="445" t="s">
        <v>124</v>
      </c>
      <c r="C31" s="446"/>
      <c r="D31" s="446"/>
      <c r="E31" s="446"/>
      <c r="F31" s="446"/>
      <c r="G31" s="447">
        <f>IF(J18=1,"",IF(J18=3,'SY 13-14 NonFederal Calculator'!E32,"N/A"))</f>
      </c>
      <c r="H31" s="448"/>
    </row>
    <row r="32" ht="9" customHeight="1"/>
    <row r="33" spans="2:9" ht="15">
      <c r="B33" s="459" t="s">
        <v>120</v>
      </c>
      <c r="C33" s="459"/>
      <c r="D33" s="459"/>
      <c r="E33" s="459"/>
      <c r="F33" s="459"/>
      <c r="G33" s="459"/>
      <c r="H33" s="459"/>
      <c r="I33" s="230"/>
    </row>
    <row r="34" ht="1.5" customHeight="1" thickBot="1"/>
    <row r="35" spans="2:8" ht="29.25" customHeight="1" thickBot="1">
      <c r="B35" s="445" t="s">
        <v>125</v>
      </c>
      <c r="C35" s="446"/>
      <c r="D35" s="446"/>
      <c r="E35" s="446"/>
      <c r="F35" s="446"/>
      <c r="G35" s="447">
        <f>IF(J18=1,"",IF(J18=4,'SY 13-14 Split Calculator'!D48,"N/A"))</f>
      </c>
      <c r="H35" s="448"/>
    </row>
    <row r="36" ht="9.75" customHeight="1" thickBot="1"/>
    <row r="37" spans="2:8" ht="29.25" customHeight="1" thickBot="1">
      <c r="B37" s="445" t="s">
        <v>126</v>
      </c>
      <c r="C37" s="446"/>
      <c r="D37" s="446"/>
      <c r="E37" s="446"/>
      <c r="F37" s="446"/>
      <c r="G37" s="447">
        <f>IF(J18=1,"",IF(J18=4,'SY 13-14 Split Calculator'!E48,"N/A"))</f>
      </c>
      <c r="H37" s="448"/>
    </row>
  </sheetData>
  <sheetProtection password="CDF0" sheet="1" objects="1" scenarios="1"/>
  <mergeCells count="26">
    <mergeCell ref="B31:F31"/>
    <mergeCell ref="G31:H31"/>
    <mergeCell ref="B35:F35"/>
    <mergeCell ref="G35:H35"/>
    <mergeCell ref="B37:F37"/>
    <mergeCell ref="G37:H37"/>
    <mergeCell ref="B33:H33"/>
    <mergeCell ref="F2:H2"/>
    <mergeCell ref="B16:H16"/>
    <mergeCell ref="A19:H19"/>
    <mergeCell ref="B8:H8"/>
    <mergeCell ref="B7:H7"/>
    <mergeCell ref="B15:H15"/>
    <mergeCell ref="G12:H12"/>
    <mergeCell ref="B4:H6"/>
    <mergeCell ref="G13:H13"/>
    <mergeCell ref="B10:H10"/>
    <mergeCell ref="B29:F29"/>
    <mergeCell ref="G29:H29"/>
    <mergeCell ref="B12:F12"/>
    <mergeCell ref="G24:H25"/>
    <mergeCell ref="B13:F13"/>
    <mergeCell ref="A27:H27"/>
    <mergeCell ref="G21:H22"/>
    <mergeCell ref="B24:F25"/>
    <mergeCell ref="B21:F22"/>
  </mergeCells>
  <hyperlinks>
    <hyperlink ref="F2:H2" location="Instructions!A1" display="Go to instructions"/>
  </hyperlinks>
  <printOptions horizontalCentered="1" verticalCentered="1"/>
  <pageMargins left="0.7" right="0.7" top="0.75" bottom="0.75" header="0.3" footer="0.3"/>
  <pageSetup horizontalDpi="600" verticalDpi="600" orientation="portrait" r:id="rId3"/>
  <drawing r:id="rId2"/>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J25"/>
  <sheetViews>
    <sheetView showGridLines="0" zoomScalePageLayoutView="0" workbookViewId="0" topLeftCell="A10">
      <selection activeCell="B22" sqref="B22:E22"/>
    </sheetView>
  </sheetViews>
  <sheetFormatPr defaultColWidth="0" defaultRowHeight="0" customHeight="1" zeroHeight="1"/>
  <cols>
    <col min="1" max="1" width="7.421875" style="68" customWidth="1"/>
    <col min="2" max="2" width="16.28125" style="68" customWidth="1"/>
    <col min="3" max="3" width="12.57421875" style="68" customWidth="1"/>
    <col min="4" max="4" width="13.8515625" style="68" customWidth="1"/>
    <col min="5" max="5" width="17.28125" style="68" customWidth="1"/>
    <col min="6" max="6" width="3.7109375" style="68" customWidth="1"/>
    <col min="7" max="7" width="35.7109375" style="68" customWidth="1"/>
    <col min="8" max="8" width="32.140625" style="68" customWidth="1"/>
    <col min="9" max="9" width="2.57421875" style="68" customWidth="1"/>
    <col min="10" max="10" width="10.57421875" style="68" customWidth="1"/>
    <col min="11" max="14" width="0" style="68" hidden="1" customWidth="1"/>
    <col min="15" max="15" width="12.8515625" style="68" hidden="1" customWidth="1"/>
    <col min="16" max="18" width="0" style="68" hidden="1" customWidth="1"/>
    <col min="19" max="16384" width="9.140625" style="68" hidden="1" customWidth="1"/>
  </cols>
  <sheetData>
    <row r="1" spans="1:10" ht="15">
      <c r="A1" s="67"/>
      <c r="B1" s="67"/>
      <c r="C1" s="67"/>
      <c r="D1" s="67"/>
      <c r="E1" s="67"/>
      <c r="F1" s="67"/>
      <c r="G1" s="67"/>
      <c r="H1" s="67"/>
      <c r="I1" s="67"/>
      <c r="J1" s="67"/>
    </row>
    <row r="2" spans="1:10" ht="25.5" customHeight="1">
      <c r="A2" s="67"/>
      <c r="B2" s="67"/>
      <c r="C2" s="67"/>
      <c r="D2" s="67"/>
      <c r="E2" s="67"/>
      <c r="F2" s="67"/>
      <c r="G2" s="67"/>
      <c r="H2" s="67"/>
      <c r="I2" s="67"/>
      <c r="J2" s="67"/>
    </row>
    <row r="3" spans="1:10" ht="19.5" thickBot="1">
      <c r="A3" s="67"/>
      <c r="B3" s="490"/>
      <c r="C3" s="490"/>
      <c r="D3" s="490"/>
      <c r="E3" s="490"/>
      <c r="F3" s="67"/>
      <c r="G3" s="67"/>
      <c r="H3" s="67"/>
      <c r="I3" s="67"/>
      <c r="J3" s="67"/>
    </row>
    <row r="4" spans="1:10" ht="15.75" customHeight="1" thickBot="1">
      <c r="A4" s="67"/>
      <c r="B4" s="491" t="s">
        <v>103</v>
      </c>
      <c r="C4" s="492"/>
      <c r="D4" s="492"/>
      <c r="E4" s="493"/>
      <c r="F4" s="67"/>
      <c r="H4" s="67"/>
      <c r="I4" s="67"/>
      <c r="J4" s="67"/>
    </row>
    <row r="5" spans="1:10" ht="15" customHeight="1">
      <c r="A5" s="67"/>
      <c r="B5" s="368" t="s">
        <v>102</v>
      </c>
      <c r="C5" s="369"/>
      <c r="D5" s="369"/>
      <c r="E5" s="370"/>
      <c r="F5" s="80"/>
      <c r="G5" s="81"/>
      <c r="H5" s="81"/>
      <c r="I5" s="81"/>
      <c r="J5" s="81"/>
    </row>
    <row r="6" spans="1:10" ht="15.75" thickBot="1">
      <c r="A6" s="67"/>
      <c r="B6" s="371"/>
      <c r="C6" s="372"/>
      <c r="D6" s="372"/>
      <c r="E6" s="373"/>
      <c r="F6" s="80"/>
      <c r="G6" s="80"/>
      <c r="I6" s="80"/>
      <c r="J6" s="80"/>
    </row>
    <row r="7" spans="1:10" ht="45">
      <c r="A7" s="67"/>
      <c r="B7" s="148" t="s">
        <v>10</v>
      </c>
      <c r="C7" s="149" t="s">
        <v>11</v>
      </c>
      <c r="D7" s="149" t="s">
        <v>12</v>
      </c>
      <c r="E7" s="150" t="s">
        <v>107</v>
      </c>
      <c r="F7" s="82"/>
      <c r="G7" s="82"/>
      <c r="H7" s="82"/>
      <c r="I7" s="82"/>
      <c r="J7" s="82"/>
    </row>
    <row r="8" spans="1:10" ht="15">
      <c r="A8" s="83" t="s">
        <v>13</v>
      </c>
      <c r="B8" s="143"/>
      <c r="C8" s="144"/>
      <c r="D8" s="132">
        <f aca="true" t="shared" si="0" ref="D8:D17">B8*C8</f>
        <v>0</v>
      </c>
      <c r="E8" s="133"/>
      <c r="F8" s="82"/>
      <c r="G8" s="82"/>
      <c r="H8" s="82"/>
      <c r="I8" s="82"/>
      <c r="J8" s="82"/>
    </row>
    <row r="9" spans="1:10" ht="15">
      <c r="A9" s="83" t="s">
        <v>14</v>
      </c>
      <c r="B9" s="143"/>
      <c r="C9" s="144"/>
      <c r="D9" s="132">
        <f t="shared" si="0"/>
        <v>0</v>
      </c>
      <c r="E9" s="133"/>
      <c r="F9" s="82"/>
      <c r="G9" s="82"/>
      <c r="H9" s="82"/>
      <c r="I9" s="82"/>
      <c r="J9" s="82"/>
    </row>
    <row r="10" spans="1:10" ht="15">
      <c r="A10" s="83" t="s">
        <v>15</v>
      </c>
      <c r="B10" s="143"/>
      <c r="C10" s="144"/>
      <c r="D10" s="132">
        <f t="shared" si="0"/>
        <v>0</v>
      </c>
      <c r="E10" s="134"/>
      <c r="F10" s="76"/>
      <c r="G10" s="82"/>
      <c r="H10" s="82"/>
      <c r="I10" s="76"/>
      <c r="J10" s="76"/>
    </row>
    <row r="11" spans="1:10" ht="15">
      <c r="A11" s="83" t="s">
        <v>16</v>
      </c>
      <c r="B11" s="143"/>
      <c r="C11" s="144"/>
      <c r="D11" s="132">
        <f t="shared" si="0"/>
        <v>0</v>
      </c>
      <c r="E11" s="134"/>
      <c r="F11" s="76"/>
      <c r="G11" s="82"/>
      <c r="H11" s="82"/>
      <c r="I11" s="76"/>
      <c r="J11" s="76"/>
    </row>
    <row r="12" spans="1:10" ht="15">
      <c r="A12" s="83" t="s">
        <v>17</v>
      </c>
      <c r="B12" s="143"/>
      <c r="C12" s="144"/>
      <c r="D12" s="132">
        <f t="shared" si="0"/>
        <v>0</v>
      </c>
      <c r="E12" s="134"/>
      <c r="F12" s="76"/>
      <c r="G12" s="82"/>
      <c r="H12" s="82"/>
      <c r="I12" s="76"/>
      <c r="J12" s="76"/>
    </row>
    <row r="13" spans="1:10" ht="15">
      <c r="A13" s="83" t="s">
        <v>18</v>
      </c>
      <c r="B13" s="143"/>
      <c r="C13" s="144"/>
      <c r="D13" s="132">
        <f t="shared" si="0"/>
        <v>0</v>
      </c>
      <c r="E13" s="134"/>
      <c r="F13" s="76"/>
      <c r="G13" s="82"/>
      <c r="H13" s="82"/>
      <c r="I13" s="76"/>
      <c r="J13" s="76"/>
    </row>
    <row r="14" spans="1:10" ht="15">
      <c r="A14" s="83" t="s">
        <v>19</v>
      </c>
      <c r="B14" s="143"/>
      <c r="C14" s="144"/>
      <c r="D14" s="132">
        <f t="shared" si="0"/>
        <v>0</v>
      </c>
      <c r="E14" s="134"/>
      <c r="F14" s="76"/>
      <c r="G14" s="82"/>
      <c r="H14" s="82"/>
      <c r="I14" s="76"/>
      <c r="J14" s="76"/>
    </row>
    <row r="15" spans="1:10" ht="15" customHeight="1">
      <c r="A15" s="83" t="s">
        <v>20</v>
      </c>
      <c r="B15" s="143"/>
      <c r="C15" s="144"/>
      <c r="D15" s="132">
        <f t="shared" si="0"/>
        <v>0</v>
      </c>
      <c r="E15" s="134"/>
      <c r="F15" s="76"/>
      <c r="G15" s="135"/>
      <c r="H15" s="135"/>
      <c r="I15" s="76"/>
      <c r="J15" s="76"/>
    </row>
    <row r="16" spans="1:10" ht="15">
      <c r="A16" s="83" t="s">
        <v>21</v>
      </c>
      <c r="B16" s="143"/>
      <c r="C16" s="144"/>
      <c r="D16" s="132">
        <f t="shared" si="0"/>
        <v>0</v>
      </c>
      <c r="E16" s="134"/>
      <c r="F16" s="76"/>
      <c r="G16" s="494"/>
      <c r="H16" s="494"/>
      <c r="I16" s="76"/>
      <c r="J16" s="76"/>
    </row>
    <row r="17" spans="1:10" ht="15.75" thickBot="1">
      <c r="A17" s="83" t="s">
        <v>22</v>
      </c>
      <c r="B17" s="143"/>
      <c r="C17" s="144"/>
      <c r="D17" s="132">
        <f t="shared" si="0"/>
        <v>0</v>
      </c>
      <c r="E17" s="155"/>
      <c r="F17" s="76"/>
      <c r="G17" s="494"/>
      <c r="H17" s="494"/>
      <c r="I17" s="76"/>
      <c r="J17" s="76"/>
    </row>
    <row r="18" spans="1:10" ht="15.75" thickBot="1">
      <c r="A18" s="85" t="s">
        <v>23</v>
      </c>
      <c r="B18" s="136">
        <f>SUM(B8:B17)</f>
        <v>0</v>
      </c>
      <c r="C18" s="137"/>
      <c r="D18" s="154">
        <f>SUM(D8:D17)</f>
        <v>0</v>
      </c>
      <c r="E18" s="158">
        <f>ROUND((IF(D18=0,0,IF(B18=0,0,D18/B18))),2)</f>
        <v>0</v>
      </c>
      <c r="F18" s="156" t="s">
        <v>104</v>
      </c>
      <c r="G18" s="157"/>
      <c r="H18" s="153"/>
      <c r="I18" s="91"/>
      <c r="J18" s="91"/>
    </row>
    <row r="19" spans="1:10" ht="15" hidden="1">
      <c r="A19" s="67"/>
      <c r="B19" s="67"/>
      <c r="C19" s="67"/>
      <c r="D19" s="67" t="s">
        <v>37</v>
      </c>
      <c r="E19" s="69">
        <f>ROUND(E18,2)</f>
        <v>0</v>
      </c>
      <c r="F19" s="69"/>
      <c r="H19" s="91"/>
      <c r="I19" s="69"/>
      <c r="J19" s="69"/>
    </row>
    <row r="20" spans="1:10" ht="15">
      <c r="A20" s="67"/>
      <c r="B20" s="67"/>
      <c r="C20" s="67"/>
      <c r="D20" s="67"/>
      <c r="E20" s="67"/>
      <c r="F20" s="67"/>
      <c r="G20" s="495" t="s">
        <v>105</v>
      </c>
      <c r="H20" s="495"/>
      <c r="I20" s="91"/>
      <c r="J20" s="91"/>
    </row>
    <row r="21" spans="1:10" ht="15">
      <c r="A21" s="67"/>
      <c r="B21" s="67"/>
      <c r="C21" s="67"/>
      <c r="D21" s="67"/>
      <c r="E21" s="67"/>
      <c r="F21" s="67"/>
      <c r="G21" s="495"/>
      <c r="H21" s="495"/>
      <c r="I21" s="67"/>
      <c r="J21" s="67"/>
    </row>
    <row r="22" spans="1:10" ht="15">
      <c r="A22" s="67"/>
      <c r="B22" s="488" t="s">
        <v>106</v>
      </c>
      <c r="C22" s="488"/>
      <c r="D22" s="488"/>
      <c r="E22" s="488"/>
      <c r="F22" s="67"/>
      <c r="G22" s="189" t="s">
        <v>54</v>
      </c>
      <c r="H22" s="67"/>
      <c r="I22" s="97"/>
      <c r="J22" s="97"/>
    </row>
    <row r="23" spans="1:10" ht="15">
      <c r="A23" s="489" t="s">
        <v>25</v>
      </c>
      <c r="B23" s="489"/>
      <c r="C23" s="489"/>
      <c r="D23" s="489"/>
      <c r="E23" s="489"/>
      <c r="F23" s="489"/>
      <c r="G23" s="489"/>
      <c r="H23" s="489"/>
      <c r="I23" s="489"/>
      <c r="J23" s="489"/>
    </row>
    <row r="24" spans="1:10" ht="15">
      <c r="A24" s="489"/>
      <c r="B24" s="489"/>
      <c r="C24" s="489"/>
      <c r="D24" s="489"/>
      <c r="E24" s="489"/>
      <c r="F24" s="489"/>
      <c r="G24" s="489"/>
      <c r="H24" s="489"/>
      <c r="I24" s="489"/>
      <c r="J24" s="489"/>
    </row>
    <row r="25" spans="1:10" ht="15">
      <c r="A25" s="67"/>
      <c r="B25" s="67"/>
      <c r="C25" s="67"/>
      <c r="D25" s="67"/>
      <c r="E25" s="67"/>
      <c r="F25" s="67"/>
      <c r="G25" s="67"/>
      <c r="H25" s="67"/>
      <c r="I25" s="67"/>
      <c r="J25" s="67"/>
    </row>
  </sheetData>
  <sheetProtection/>
  <mergeCells count="8">
    <mergeCell ref="B22:E22"/>
    <mergeCell ref="A23:J24"/>
    <mergeCell ref="B3:E3"/>
    <mergeCell ref="B4:E4"/>
    <mergeCell ref="B5:E6"/>
    <mergeCell ref="G16:G17"/>
    <mergeCell ref="H16:H17"/>
    <mergeCell ref="G20:H21"/>
  </mergeCells>
  <hyperlinks>
    <hyperlink ref="B22:E22" location="'SY 13-14 NonFederal Calculator'!A1" display="Click to go back to SY 13-14 NonFederal Calculator"/>
    <hyperlink ref="G22" location="Instructions!A1" display="Go to instructions"/>
  </hyperlinks>
  <printOptions/>
  <pageMargins left="0.4" right="0.4" top="0.5" bottom="0.5" header="0.55" footer="0.55"/>
  <pageSetup fitToHeight="1" fitToWidth="1" horizontalDpi="600" verticalDpi="600" orientation="landscape" scale="85"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J25"/>
  <sheetViews>
    <sheetView showGridLines="0" zoomScalePageLayoutView="0" workbookViewId="0" topLeftCell="A10">
      <selection activeCell="B22" sqref="B22:E22"/>
    </sheetView>
  </sheetViews>
  <sheetFormatPr defaultColWidth="0" defaultRowHeight="0" customHeight="1" zeroHeight="1"/>
  <cols>
    <col min="1" max="1" width="7.421875" style="68" customWidth="1"/>
    <col min="2" max="2" width="16.28125" style="68" customWidth="1"/>
    <col min="3" max="3" width="12.57421875" style="68" customWidth="1"/>
    <col min="4" max="4" width="13.8515625" style="68" customWidth="1"/>
    <col min="5" max="5" width="17.28125" style="68" customWidth="1"/>
    <col min="6" max="6" width="3.7109375" style="68" customWidth="1"/>
    <col min="7" max="7" width="35.7109375" style="68" customWidth="1"/>
    <col min="8" max="8" width="32.140625" style="68" customWidth="1"/>
    <col min="9" max="9" width="2.57421875" style="68" customWidth="1"/>
    <col min="10" max="10" width="10.57421875" style="68" customWidth="1"/>
    <col min="11" max="14" width="0" style="68" hidden="1" customWidth="1"/>
    <col min="15" max="15" width="12.8515625" style="68" hidden="1" customWidth="1"/>
    <col min="16" max="18" width="0" style="68" hidden="1" customWidth="1"/>
    <col min="19" max="16384" width="9.140625" style="68" hidden="1" customWidth="1"/>
  </cols>
  <sheetData>
    <row r="1" spans="1:10" ht="15">
      <c r="A1" s="67"/>
      <c r="B1" s="67"/>
      <c r="C1" s="67"/>
      <c r="D1" s="67"/>
      <c r="E1" s="67"/>
      <c r="F1" s="67"/>
      <c r="G1" s="67"/>
      <c r="H1" s="67"/>
      <c r="I1" s="67"/>
      <c r="J1" s="67"/>
    </row>
    <row r="2" spans="1:10" ht="25.5" customHeight="1">
      <c r="A2" s="67"/>
      <c r="B2" s="67"/>
      <c r="C2" s="67"/>
      <c r="D2" s="67"/>
      <c r="E2" s="67"/>
      <c r="F2" s="67"/>
      <c r="G2" s="67"/>
      <c r="H2" s="67"/>
      <c r="I2" s="67"/>
      <c r="J2" s="67"/>
    </row>
    <row r="3" spans="1:10" ht="19.5" thickBot="1">
      <c r="A3" s="67"/>
      <c r="B3" s="490"/>
      <c r="C3" s="490"/>
      <c r="D3" s="490"/>
      <c r="E3" s="490"/>
      <c r="F3" s="67"/>
      <c r="G3" s="67"/>
      <c r="H3" s="67"/>
      <c r="I3" s="67"/>
      <c r="J3" s="67"/>
    </row>
    <row r="4" spans="1:10" ht="15.75" customHeight="1" thickBot="1">
      <c r="A4" s="67"/>
      <c r="B4" s="491" t="s">
        <v>61</v>
      </c>
      <c r="C4" s="492"/>
      <c r="D4" s="492"/>
      <c r="E4" s="493"/>
      <c r="F4" s="67"/>
      <c r="H4" s="67"/>
      <c r="I4" s="67"/>
      <c r="J4" s="67"/>
    </row>
    <row r="5" spans="1:10" ht="15" customHeight="1">
      <c r="A5" s="67"/>
      <c r="B5" s="368" t="s">
        <v>60</v>
      </c>
      <c r="C5" s="369"/>
      <c r="D5" s="369"/>
      <c r="E5" s="370"/>
      <c r="F5" s="80"/>
      <c r="G5" s="81"/>
      <c r="H5" s="81"/>
      <c r="I5" s="81"/>
      <c r="J5" s="81"/>
    </row>
    <row r="6" spans="1:10" ht="15.75" thickBot="1">
      <c r="A6" s="67"/>
      <c r="B6" s="371"/>
      <c r="C6" s="372"/>
      <c r="D6" s="372"/>
      <c r="E6" s="373"/>
      <c r="F6" s="80"/>
      <c r="G6" s="80"/>
      <c r="I6" s="80"/>
      <c r="J6" s="80"/>
    </row>
    <row r="7" spans="1:10" ht="45">
      <c r="A7" s="67"/>
      <c r="B7" s="148" t="s">
        <v>10</v>
      </c>
      <c r="C7" s="149" t="s">
        <v>11</v>
      </c>
      <c r="D7" s="149" t="s">
        <v>12</v>
      </c>
      <c r="E7" s="150" t="s">
        <v>41</v>
      </c>
      <c r="F7" s="82"/>
      <c r="G7" s="82"/>
      <c r="H7" s="82"/>
      <c r="I7" s="82"/>
      <c r="J7" s="82"/>
    </row>
    <row r="8" spans="1:10" ht="15">
      <c r="A8" s="83" t="s">
        <v>13</v>
      </c>
      <c r="B8" s="143"/>
      <c r="C8" s="144"/>
      <c r="D8" s="132">
        <f aca="true" t="shared" si="0" ref="D8:D17">B8*C8</f>
        <v>0</v>
      </c>
      <c r="E8" s="133"/>
      <c r="F8" s="82"/>
      <c r="G8" s="82"/>
      <c r="H8" s="82"/>
      <c r="I8" s="82"/>
      <c r="J8" s="82"/>
    </row>
    <row r="9" spans="1:10" ht="15">
      <c r="A9" s="83" t="s">
        <v>14</v>
      </c>
      <c r="B9" s="143"/>
      <c r="C9" s="144"/>
      <c r="D9" s="132">
        <f t="shared" si="0"/>
        <v>0</v>
      </c>
      <c r="E9" s="133"/>
      <c r="F9" s="82"/>
      <c r="G9" s="82"/>
      <c r="H9" s="82"/>
      <c r="I9" s="82"/>
      <c r="J9" s="82"/>
    </row>
    <row r="10" spans="1:10" ht="15">
      <c r="A10" s="83" t="s">
        <v>15</v>
      </c>
      <c r="B10" s="143"/>
      <c r="C10" s="144"/>
      <c r="D10" s="132">
        <f t="shared" si="0"/>
        <v>0</v>
      </c>
      <c r="E10" s="134"/>
      <c r="F10" s="76"/>
      <c r="G10" s="82"/>
      <c r="H10" s="82"/>
      <c r="I10" s="76"/>
      <c r="J10" s="76"/>
    </row>
    <row r="11" spans="1:10" ht="15">
      <c r="A11" s="83" t="s">
        <v>16</v>
      </c>
      <c r="B11" s="143"/>
      <c r="C11" s="144"/>
      <c r="D11" s="132">
        <f t="shared" si="0"/>
        <v>0</v>
      </c>
      <c r="E11" s="134"/>
      <c r="F11" s="76"/>
      <c r="G11" s="82"/>
      <c r="H11" s="82"/>
      <c r="I11" s="76"/>
      <c r="J11" s="76"/>
    </row>
    <row r="12" spans="1:10" ht="15">
      <c r="A12" s="83" t="s">
        <v>17</v>
      </c>
      <c r="B12" s="143"/>
      <c r="C12" s="144"/>
      <c r="D12" s="132">
        <f t="shared" si="0"/>
        <v>0</v>
      </c>
      <c r="E12" s="134"/>
      <c r="F12" s="76"/>
      <c r="G12" s="82"/>
      <c r="H12" s="82"/>
      <c r="I12" s="76"/>
      <c r="J12" s="76"/>
    </row>
    <row r="13" spans="1:10" ht="15">
      <c r="A13" s="83" t="s">
        <v>18</v>
      </c>
      <c r="B13" s="143"/>
      <c r="C13" s="144"/>
      <c r="D13" s="132">
        <f t="shared" si="0"/>
        <v>0</v>
      </c>
      <c r="E13" s="134"/>
      <c r="F13" s="76"/>
      <c r="G13" s="82"/>
      <c r="H13" s="82"/>
      <c r="I13" s="76"/>
      <c r="J13" s="76"/>
    </row>
    <row r="14" spans="1:10" ht="15">
      <c r="A14" s="83" t="s">
        <v>19</v>
      </c>
      <c r="B14" s="143"/>
      <c r="C14" s="144"/>
      <c r="D14" s="132">
        <f t="shared" si="0"/>
        <v>0</v>
      </c>
      <c r="E14" s="134"/>
      <c r="F14" s="76"/>
      <c r="G14" s="82"/>
      <c r="H14" s="82"/>
      <c r="I14" s="76"/>
      <c r="J14" s="76"/>
    </row>
    <row r="15" spans="1:10" ht="15" customHeight="1">
      <c r="A15" s="83" t="s">
        <v>20</v>
      </c>
      <c r="B15" s="143"/>
      <c r="C15" s="144"/>
      <c r="D15" s="132">
        <f t="shared" si="0"/>
        <v>0</v>
      </c>
      <c r="E15" s="134"/>
      <c r="F15" s="76"/>
      <c r="G15" s="135"/>
      <c r="H15" s="135"/>
      <c r="I15" s="76"/>
      <c r="J15" s="76"/>
    </row>
    <row r="16" spans="1:10" ht="15">
      <c r="A16" s="83" t="s">
        <v>21</v>
      </c>
      <c r="B16" s="143"/>
      <c r="C16" s="144"/>
      <c r="D16" s="132">
        <f t="shared" si="0"/>
        <v>0</v>
      </c>
      <c r="E16" s="134"/>
      <c r="F16" s="76"/>
      <c r="G16" s="494"/>
      <c r="H16" s="494"/>
      <c r="I16" s="76"/>
      <c r="J16" s="76"/>
    </row>
    <row r="17" spans="1:10" ht="15.75" thickBot="1">
      <c r="A17" s="83" t="s">
        <v>22</v>
      </c>
      <c r="B17" s="143"/>
      <c r="C17" s="144"/>
      <c r="D17" s="132">
        <f t="shared" si="0"/>
        <v>0</v>
      </c>
      <c r="E17" s="155"/>
      <c r="F17" s="76"/>
      <c r="G17" s="494"/>
      <c r="H17" s="494"/>
      <c r="I17" s="76"/>
      <c r="J17" s="76"/>
    </row>
    <row r="18" spans="1:10" ht="15.75" thickBot="1">
      <c r="A18" s="85" t="s">
        <v>23</v>
      </c>
      <c r="B18" s="136">
        <f>SUM(B8:B17)</f>
        <v>0</v>
      </c>
      <c r="C18" s="137"/>
      <c r="D18" s="154">
        <f>SUM(D8:D17)</f>
        <v>0</v>
      </c>
      <c r="E18" s="158">
        <f>ROUND((IF(D18=0,0,IF(B18=0,0,D18/B18))),2)</f>
        <v>0</v>
      </c>
      <c r="F18" s="496" t="s">
        <v>64</v>
      </c>
      <c r="G18" s="497"/>
      <c r="H18" s="153"/>
      <c r="I18" s="91"/>
      <c r="J18" s="91"/>
    </row>
    <row r="19" spans="1:10" ht="15" hidden="1">
      <c r="A19" s="67"/>
      <c r="B19" s="67"/>
      <c r="C19" s="67"/>
      <c r="D19" s="67" t="s">
        <v>37</v>
      </c>
      <c r="E19" s="69">
        <f>ROUND(E18,2)</f>
        <v>0</v>
      </c>
      <c r="F19" s="69"/>
      <c r="H19" s="91"/>
      <c r="I19" s="69"/>
      <c r="J19" s="69"/>
    </row>
    <row r="20" spans="1:10" ht="15">
      <c r="A20" s="67"/>
      <c r="B20" s="67"/>
      <c r="C20" s="67"/>
      <c r="D20" s="67"/>
      <c r="E20" s="67"/>
      <c r="F20" s="67"/>
      <c r="G20" s="495" t="s">
        <v>73</v>
      </c>
      <c r="H20" s="495"/>
      <c r="I20" s="91"/>
      <c r="J20" s="91"/>
    </row>
    <row r="21" spans="1:10" ht="15">
      <c r="A21" s="67"/>
      <c r="B21" s="67"/>
      <c r="C21" s="67"/>
      <c r="D21" s="67"/>
      <c r="E21" s="67"/>
      <c r="F21" s="67"/>
      <c r="G21" s="495"/>
      <c r="H21" s="495"/>
      <c r="I21" s="67"/>
      <c r="J21" s="67"/>
    </row>
    <row r="22" spans="1:10" ht="15">
      <c r="A22" s="67"/>
      <c r="B22" s="488" t="s">
        <v>133</v>
      </c>
      <c r="C22" s="488"/>
      <c r="D22" s="488"/>
      <c r="E22" s="488"/>
      <c r="F22" s="67"/>
      <c r="G22" s="189" t="s">
        <v>54</v>
      </c>
      <c r="H22" s="67"/>
      <c r="I22" s="97"/>
      <c r="J22" s="97"/>
    </row>
    <row r="23" spans="1:10" ht="15">
      <c r="A23" s="409" t="s">
        <v>25</v>
      </c>
      <c r="B23" s="409"/>
      <c r="C23" s="409"/>
      <c r="D23" s="409"/>
      <c r="E23" s="409"/>
      <c r="F23" s="409"/>
      <c r="G23" s="409"/>
      <c r="H23" s="409"/>
      <c r="I23" s="409"/>
      <c r="J23" s="409"/>
    </row>
    <row r="24" spans="1:10" ht="15">
      <c r="A24" s="409"/>
      <c r="B24" s="409"/>
      <c r="C24" s="409"/>
      <c r="D24" s="409"/>
      <c r="E24" s="409"/>
      <c r="F24" s="409"/>
      <c r="G24" s="409"/>
      <c r="H24" s="409"/>
      <c r="I24" s="409"/>
      <c r="J24" s="409"/>
    </row>
    <row r="25" spans="1:10" ht="15">
      <c r="A25" s="67"/>
      <c r="B25" s="67"/>
      <c r="C25" s="67"/>
      <c r="D25" s="67"/>
      <c r="E25" s="67"/>
      <c r="F25" s="67"/>
      <c r="G25" s="67"/>
      <c r="H25" s="67"/>
      <c r="I25" s="67"/>
      <c r="J25" s="67"/>
    </row>
  </sheetData>
  <sheetProtection password="CDF0" sheet="1" objects="1" scenarios="1"/>
  <mergeCells count="9">
    <mergeCell ref="G16:G17"/>
    <mergeCell ref="H16:H17"/>
    <mergeCell ref="A23:J24"/>
    <mergeCell ref="G20:H21"/>
    <mergeCell ref="B3:E3"/>
    <mergeCell ref="B4:E4"/>
    <mergeCell ref="B5:E6"/>
    <mergeCell ref="B22:E22"/>
    <mergeCell ref="F18:G18"/>
  </mergeCells>
  <hyperlinks>
    <hyperlink ref="B22:E22" location="'Unrounded Requirement Finder'!A1" display="Click to go back to Unrounded Requirement Finder"/>
    <hyperlink ref="G22" location="Instructions!A1" display="Go to instructions"/>
  </hyperlinks>
  <printOptions/>
  <pageMargins left="0.4" right="0.4" top="0.5" bottom="0.5" header="0.55" footer="0.55"/>
  <pageSetup fitToHeight="1" fitToWidth="1" horizontalDpi="600" verticalDpi="600" orientation="landscape" scale="85" r:id="rId2"/>
  <ignoredErrors>
    <ignoredError sqref="A8:A17" numberStoredAsText="1"/>
  </ignoredErrors>
  <drawing r:id="rId1"/>
</worksheet>
</file>

<file path=xl/worksheets/sheet9.xml><?xml version="1.0" encoding="utf-8"?>
<worksheet xmlns="http://schemas.openxmlformats.org/spreadsheetml/2006/main" xmlns:r="http://schemas.openxmlformats.org/officeDocument/2006/relationships">
  <dimension ref="A1:K503"/>
  <sheetViews>
    <sheetView zoomScalePageLayoutView="0" workbookViewId="0" topLeftCell="A1">
      <pane ySplit="1" topLeftCell="A227" activePane="bottomLeft" state="frozen"/>
      <selection pane="topLeft" activeCell="A1" sqref="A1"/>
      <selection pane="bottomLeft" activeCell="A245" sqref="A245:F245"/>
    </sheetView>
  </sheetViews>
  <sheetFormatPr defaultColWidth="9.140625" defaultRowHeight="15"/>
  <cols>
    <col min="1" max="1" width="23.00390625" style="8" bestFit="1" customWidth="1"/>
    <col min="2" max="2" width="16.28125" style="0" customWidth="1"/>
    <col min="3" max="3" width="10.57421875" style="0" customWidth="1"/>
    <col min="4" max="4" width="21.421875" style="0" customWidth="1"/>
    <col min="5" max="5" width="16.28125" style="0" customWidth="1"/>
    <col min="6" max="6" width="25.8515625" style="0" customWidth="1"/>
    <col min="7" max="7" width="12.28125" style="0" bestFit="1" customWidth="1"/>
    <col min="8" max="8" width="20.00390625" style="0" customWidth="1"/>
    <col min="9" max="9" width="19.8515625" style="0" bestFit="1" customWidth="1"/>
    <col min="10" max="10" width="1.1484375" style="0" customWidth="1"/>
    <col min="11" max="11" width="50.421875" style="0" bestFit="1" customWidth="1"/>
  </cols>
  <sheetData>
    <row r="1" spans="1:9" ht="37.5">
      <c r="A1" s="25" t="s">
        <v>0</v>
      </c>
      <c r="B1" s="26" t="s">
        <v>1</v>
      </c>
      <c r="C1" s="26" t="s">
        <v>2</v>
      </c>
      <c r="D1" s="26" t="s">
        <v>3</v>
      </c>
      <c r="E1" s="26" t="s">
        <v>4</v>
      </c>
      <c r="F1" s="26" t="s">
        <v>5</v>
      </c>
      <c r="G1" s="26" t="s">
        <v>6</v>
      </c>
      <c r="H1" s="26" t="s">
        <v>7</v>
      </c>
      <c r="I1" s="27" t="s">
        <v>8</v>
      </c>
    </row>
    <row r="2" spans="1:9" ht="15">
      <c r="A2" s="4">
        <v>0</v>
      </c>
      <c r="B2" s="5">
        <v>0.02</v>
      </c>
      <c r="C2" s="5">
        <v>0.0218</v>
      </c>
      <c r="D2" s="5">
        <f>B2+C2</f>
        <v>0.041800000000000004</v>
      </c>
      <c r="E2" s="5">
        <f>A2*D2</f>
        <v>0</v>
      </c>
      <c r="F2" s="5">
        <f>A2+E2</f>
        <v>0</v>
      </c>
      <c r="G2" s="5">
        <f aca="true" t="shared" si="0" ref="G2:G17">FLOOR(F2,0.05)</f>
        <v>0</v>
      </c>
      <c r="H2" s="5">
        <f>IF((FLOOR(G2,0.05))&lt;A2,A2,(FLOOR(G2,0.05)))</f>
        <v>0</v>
      </c>
      <c r="I2" s="6">
        <f aca="true" t="shared" si="1" ref="I2:I65">H2-A2</f>
        <v>0</v>
      </c>
    </row>
    <row r="3" spans="1:9" ht="15">
      <c r="A3" s="4">
        <v>0.01</v>
      </c>
      <c r="B3" s="5">
        <v>0.02</v>
      </c>
      <c r="C3" s="5">
        <v>0.0218</v>
      </c>
      <c r="D3" s="5">
        <f>B3+C3</f>
        <v>0.041800000000000004</v>
      </c>
      <c r="E3" s="5">
        <f>A3*D3</f>
        <v>0.000418</v>
      </c>
      <c r="F3" s="5">
        <f>A3+E3</f>
        <v>0.010418</v>
      </c>
      <c r="G3" s="5">
        <f t="shared" si="0"/>
        <v>0</v>
      </c>
      <c r="H3" s="5">
        <f>IF((FLOOR(G3,0.05))&lt;A3,A3,(FLOOR(G3,0.05)))</f>
        <v>0.01</v>
      </c>
      <c r="I3" s="6">
        <f t="shared" si="1"/>
        <v>0</v>
      </c>
    </row>
    <row r="4" spans="1:9" ht="15">
      <c r="A4" s="4">
        <v>0.02</v>
      </c>
      <c r="B4" s="5">
        <v>0.02</v>
      </c>
      <c r="C4" s="5">
        <v>0.0218</v>
      </c>
      <c r="D4" s="5">
        <f>B4+C4</f>
        <v>0.041800000000000004</v>
      </c>
      <c r="E4" s="5">
        <f>A4*D4</f>
        <v>0.000836</v>
      </c>
      <c r="F4" s="5">
        <f>A4+E4</f>
        <v>0.020836</v>
      </c>
      <c r="G4" s="5">
        <f t="shared" si="0"/>
        <v>0</v>
      </c>
      <c r="H4" s="5">
        <f aca="true" t="shared" si="2" ref="H4:H67">IF((FLOOR(G4,0.05))&lt;A4,A4,(FLOOR(G4,0.05)))</f>
        <v>0.02</v>
      </c>
      <c r="I4" s="6">
        <f t="shared" si="1"/>
        <v>0</v>
      </c>
    </row>
    <row r="5" spans="1:9" ht="15">
      <c r="A5" s="4">
        <v>0.03</v>
      </c>
      <c r="B5" s="5">
        <v>0.02</v>
      </c>
      <c r="C5" s="5">
        <v>0.0218</v>
      </c>
      <c r="D5" s="5">
        <f aca="true" t="shared" si="3" ref="D5:D51">B5+C5</f>
        <v>0.041800000000000004</v>
      </c>
      <c r="E5" s="5">
        <f aca="true" t="shared" si="4" ref="E5:E51">A5*D5</f>
        <v>0.0012540000000000001</v>
      </c>
      <c r="F5" s="5">
        <f aca="true" t="shared" si="5" ref="F5:F51">A5+E5</f>
        <v>0.031254</v>
      </c>
      <c r="G5" s="5">
        <f t="shared" si="0"/>
        <v>0</v>
      </c>
      <c r="H5" s="5">
        <f t="shared" si="2"/>
        <v>0.03</v>
      </c>
      <c r="I5" s="6">
        <f t="shared" si="1"/>
        <v>0</v>
      </c>
    </row>
    <row r="6" spans="1:9" ht="15">
      <c r="A6" s="4">
        <v>0.04</v>
      </c>
      <c r="B6" s="5">
        <v>0.02</v>
      </c>
      <c r="C6" s="5">
        <v>0.0218</v>
      </c>
      <c r="D6" s="5">
        <f t="shared" si="3"/>
        <v>0.041800000000000004</v>
      </c>
      <c r="E6" s="5">
        <f t="shared" si="4"/>
        <v>0.001672</v>
      </c>
      <c r="F6" s="5">
        <f t="shared" si="5"/>
        <v>0.041672</v>
      </c>
      <c r="G6" s="5">
        <f t="shared" si="0"/>
        <v>0</v>
      </c>
      <c r="H6" s="5">
        <f t="shared" si="2"/>
        <v>0.04</v>
      </c>
      <c r="I6" s="6">
        <f t="shared" si="1"/>
        <v>0</v>
      </c>
    </row>
    <row r="7" spans="1:9" ht="15">
      <c r="A7" s="4">
        <v>0.05</v>
      </c>
      <c r="B7" s="5">
        <v>0.02</v>
      </c>
      <c r="C7" s="5">
        <v>0.0218</v>
      </c>
      <c r="D7" s="5">
        <f t="shared" si="3"/>
        <v>0.041800000000000004</v>
      </c>
      <c r="E7" s="5">
        <f t="shared" si="4"/>
        <v>0.0020900000000000003</v>
      </c>
      <c r="F7" s="5">
        <f t="shared" si="5"/>
        <v>0.052090000000000004</v>
      </c>
      <c r="G7" s="5">
        <f t="shared" si="0"/>
        <v>0.05</v>
      </c>
      <c r="H7" s="5">
        <f t="shared" si="2"/>
        <v>0.05</v>
      </c>
      <c r="I7" s="6">
        <f t="shared" si="1"/>
        <v>0</v>
      </c>
    </row>
    <row r="8" spans="1:9" ht="15">
      <c r="A8" s="4">
        <v>0.06</v>
      </c>
      <c r="B8" s="5">
        <v>0.02</v>
      </c>
      <c r="C8" s="5">
        <v>0.0218</v>
      </c>
      <c r="D8" s="5">
        <f t="shared" si="3"/>
        <v>0.041800000000000004</v>
      </c>
      <c r="E8" s="5">
        <f t="shared" si="4"/>
        <v>0.0025080000000000002</v>
      </c>
      <c r="F8" s="5">
        <f t="shared" si="5"/>
        <v>0.062508</v>
      </c>
      <c r="G8" s="5">
        <f t="shared" si="0"/>
        <v>0.05</v>
      </c>
      <c r="H8" s="5">
        <f t="shared" si="2"/>
        <v>0.06</v>
      </c>
      <c r="I8" s="6">
        <f t="shared" si="1"/>
        <v>0</v>
      </c>
    </row>
    <row r="9" spans="1:9" ht="15">
      <c r="A9" s="4">
        <v>0.07</v>
      </c>
      <c r="B9" s="5">
        <v>0.02</v>
      </c>
      <c r="C9" s="5">
        <v>0.0218</v>
      </c>
      <c r="D9" s="5">
        <f t="shared" si="3"/>
        <v>0.041800000000000004</v>
      </c>
      <c r="E9" s="5">
        <f t="shared" si="4"/>
        <v>0.0029260000000000006</v>
      </c>
      <c r="F9" s="5">
        <f t="shared" si="5"/>
        <v>0.072926</v>
      </c>
      <c r="G9" s="5">
        <f t="shared" si="0"/>
        <v>0.05</v>
      </c>
      <c r="H9" s="5">
        <f t="shared" si="2"/>
        <v>0.07</v>
      </c>
      <c r="I9" s="6">
        <f t="shared" si="1"/>
        <v>0</v>
      </c>
    </row>
    <row r="10" spans="1:9" ht="15">
      <c r="A10" s="4">
        <v>0.08</v>
      </c>
      <c r="B10" s="5">
        <v>0.02</v>
      </c>
      <c r="C10" s="5">
        <v>0.0218</v>
      </c>
      <c r="D10" s="5">
        <f t="shared" si="3"/>
        <v>0.041800000000000004</v>
      </c>
      <c r="E10" s="5">
        <f t="shared" si="4"/>
        <v>0.003344</v>
      </c>
      <c r="F10" s="5">
        <f t="shared" si="5"/>
        <v>0.083344</v>
      </c>
      <c r="G10" s="5">
        <f t="shared" si="0"/>
        <v>0.05</v>
      </c>
      <c r="H10" s="5">
        <f t="shared" si="2"/>
        <v>0.08</v>
      </c>
      <c r="I10" s="6">
        <f t="shared" si="1"/>
        <v>0</v>
      </c>
    </row>
    <row r="11" spans="1:9" ht="15">
      <c r="A11" s="4">
        <v>0.09</v>
      </c>
      <c r="B11" s="5">
        <v>0.02</v>
      </c>
      <c r="C11" s="5">
        <v>0.0218</v>
      </c>
      <c r="D11" s="5">
        <f t="shared" si="3"/>
        <v>0.041800000000000004</v>
      </c>
      <c r="E11" s="5">
        <f t="shared" si="4"/>
        <v>0.003762</v>
      </c>
      <c r="F11" s="5">
        <f t="shared" si="5"/>
        <v>0.093762</v>
      </c>
      <c r="G11" s="5">
        <f t="shared" si="0"/>
        <v>0.05</v>
      </c>
      <c r="H11" s="5">
        <f t="shared" si="2"/>
        <v>0.09</v>
      </c>
      <c r="I11" s="6">
        <f t="shared" si="1"/>
        <v>0</v>
      </c>
    </row>
    <row r="12" spans="1:9" ht="15">
      <c r="A12" s="4">
        <v>0.1</v>
      </c>
      <c r="B12" s="5">
        <v>0.02</v>
      </c>
      <c r="C12" s="5">
        <v>0.0218</v>
      </c>
      <c r="D12" s="5">
        <f t="shared" si="3"/>
        <v>0.041800000000000004</v>
      </c>
      <c r="E12" s="5">
        <f t="shared" si="4"/>
        <v>0.0041800000000000006</v>
      </c>
      <c r="F12" s="5">
        <f t="shared" si="5"/>
        <v>0.10418000000000001</v>
      </c>
      <c r="G12" s="5">
        <f t="shared" si="0"/>
        <v>0.1</v>
      </c>
      <c r="H12" s="5">
        <f t="shared" si="2"/>
        <v>0.1</v>
      </c>
      <c r="I12" s="6">
        <f t="shared" si="1"/>
        <v>0</v>
      </c>
    </row>
    <row r="13" spans="1:9" ht="15">
      <c r="A13" s="4">
        <v>0.11</v>
      </c>
      <c r="B13" s="5">
        <v>0.02</v>
      </c>
      <c r="C13" s="5">
        <v>0.0218</v>
      </c>
      <c r="D13" s="5">
        <f t="shared" si="3"/>
        <v>0.041800000000000004</v>
      </c>
      <c r="E13" s="5">
        <f t="shared" si="4"/>
        <v>0.0045980000000000005</v>
      </c>
      <c r="F13" s="5">
        <f t="shared" si="5"/>
        <v>0.114598</v>
      </c>
      <c r="G13" s="5">
        <f t="shared" si="0"/>
        <v>0.1</v>
      </c>
      <c r="H13" s="5">
        <f t="shared" si="2"/>
        <v>0.11</v>
      </c>
      <c r="I13" s="6">
        <f t="shared" si="1"/>
        <v>0</v>
      </c>
    </row>
    <row r="14" spans="1:9" ht="15">
      <c r="A14" s="4">
        <v>0.12</v>
      </c>
      <c r="B14" s="5">
        <v>0.02</v>
      </c>
      <c r="C14" s="5">
        <v>0.0218</v>
      </c>
      <c r="D14" s="5">
        <f t="shared" si="3"/>
        <v>0.041800000000000004</v>
      </c>
      <c r="E14" s="5">
        <f t="shared" si="4"/>
        <v>0.0050160000000000005</v>
      </c>
      <c r="F14" s="5">
        <f t="shared" si="5"/>
        <v>0.125016</v>
      </c>
      <c r="G14" s="5">
        <f t="shared" si="0"/>
        <v>0.1</v>
      </c>
      <c r="H14" s="5">
        <f t="shared" si="2"/>
        <v>0.12</v>
      </c>
      <c r="I14" s="6">
        <f t="shared" si="1"/>
        <v>0</v>
      </c>
    </row>
    <row r="15" spans="1:9" ht="15">
      <c r="A15" s="4">
        <v>0.13</v>
      </c>
      <c r="B15" s="5">
        <v>0.02</v>
      </c>
      <c r="C15" s="5">
        <v>0.0218</v>
      </c>
      <c r="D15" s="5">
        <f t="shared" si="3"/>
        <v>0.041800000000000004</v>
      </c>
      <c r="E15" s="5">
        <f t="shared" si="4"/>
        <v>0.0054340000000000005</v>
      </c>
      <c r="F15" s="5">
        <f t="shared" si="5"/>
        <v>0.135434</v>
      </c>
      <c r="G15" s="5">
        <f t="shared" si="0"/>
        <v>0.1</v>
      </c>
      <c r="H15" s="5">
        <f t="shared" si="2"/>
        <v>0.13</v>
      </c>
      <c r="I15" s="6">
        <f t="shared" si="1"/>
        <v>0</v>
      </c>
    </row>
    <row r="16" spans="1:9" ht="15">
      <c r="A16" s="4">
        <v>0.14</v>
      </c>
      <c r="B16" s="5">
        <v>0.02</v>
      </c>
      <c r="C16" s="5">
        <v>0.0218</v>
      </c>
      <c r="D16" s="5">
        <f t="shared" si="3"/>
        <v>0.041800000000000004</v>
      </c>
      <c r="E16" s="5">
        <f t="shared" si="4"/>
        <v>0.005852000000000001</v>
      </c>
      <c r="F16" s="5">
        <f t="shared" si="5"/>
        <v>0.145852</v>
      </c>
      <c r="G16" s="5">
        <f t="shared" si="0"/>
        <v>0.1</v>
      </c>
      <c r="H16" s="5">
        <f t="shared" si="2"/>
        <v>0.14</v>
      </c>
      <c r="I16" s="6">
        <f t="shared" si="1"/>
        <v>0</v>
      </c>
    </row>
    <row r="17" spans="1:9" ht="15">
      <c r="A17" s="4">
        <v>0.15</v>
      </c>
      <c r="B17" s="5">
        <v>0.02</v>
      </c>
      <c r="C17" s="5">
        <v>0.0218</v>
      </c>
      <c r="D17" s="5">
        <f t="shared" si="3"/>
        <v>0.041800000000000004</v>
      </c>
      <c r="E17" s="5">
        <f t="shared" si="4"/>
        <v>0.00627</v>
      </c>
      <c r="F17" s="5">
        <f t="shared" si="5"/>
        <v>0.15627</v>
      </c>
      <c r="G17" s="5">
        <f t="shared" si="0"/>
        <v>0.15000000000000002</v>
      </c>
      <c r="H17" s="5">
        <f t="shared" si="2"/>
        <v>0.15000000000000002</v>
      </c>
      <c r="I17" s="6">
        <f t="shared" si="1"/>
        <v>0</v>
      </c>
    </row>
    <row r="18" spans="1:9" ht="15">
      <c r="A18" s="4">
        <v>0.16</v>
      </c>
      <c r="B18" s="5">
        <v>0.02</v>
      </c>
      <c r="C18" s="5">
        <v>0.0218</v>
      </c>
      <c r="D18" s="5">
        <f t="shared" si="3"/>
        <v>0.041800000000000004</v>
      </c>
      <c r="E18" s="5">
        <f t="shared" si="4"/>
        <v>0.006688</v>
      </c>
      <c r="F18" s="5">
        <f t="shared" si="5"/>
        <v>0.166688</v>
      </c>
      <c r="G18" s="5">
        <f aca="true" t="shared" si="6" ref="G18:G33">FLOOR(F18,0.05)</f>
        <v>0.15000000000000002</v>
      </c>
      <c r="H18" s="5">
        <f t="shared" si="2"/>
        <v>0.16</v>
      </c>
      <c r="I18" s="6">
        <f t="shared" si="1"/>
        <v>0</v>
      </c>
    </row>
    <row r="19" spans="1:9" ht="15">
      <c r="A19" s="4">
        <v>0.17</v>
      </c>
      <c r="B19" s="5">
        <v>0.02</v>
      </c>
      <c r="C19" s="5">
        <v>0.0218</v>
      </c>
      <c r="D19" s="5">
        <f t="shared" si="3"/>
        <v>0.041800000000000004</v>
      </c>
      <c r="E19" s="5">
        <f t="shared" si="4"/>
        <v>0.007106000000000001</v>
      </c>
      <c r="F19" s="5">
        <f t="shared" si="5"/>
        <v>0.177106</v>
      </c>
      <c r="G19" s="5">
        <f t="shared" si="6"/>
        <v>0.15000000000000002</v>
      </c>
      <c r="H19" s="5">
        <f t="shared" si="2"/>
        <v>0.17</v>
      </c>
      <c r="I19" s="6">
        <f t="shared" si="1"/>
        <v>0</v>
      </c>
    </row>
    <row r="20" spans="1:9" ht="15">
      <c r="A20" s="4">
        <v>0.18</v>
      </c>
      <c r="B20" s="5">
        <v>0.02</v>
      </c>
      <c r="C20" s="5">
        <v>0.0218</v>
      </c>
      <c r="D20" s="5">
        <f t="shared" si="3"/>
        <v>0.041800000000000004</v>
      </c>
      <c r="E20" s="5">
        <f t="shared" si="4"/>
        <v>0.007524</v>
      </c>
      <c r="F20" s="5">
        <f t="shared" si="5"/>
        <v>0.187524</v>
      </c>
      <c r="G20" s="5">
        <f t="shared" si="6"/>
        <v>0.15000000000000002</v>
      </c>
      <c r="H20" s="5">
        <f t="shared" si="2"/>
        <v>0.18</v>
      </c>
      <c r="I20" s="6">
        <f t="shared" si="1"/>
        <v>0</v>
      </c>
    </row>
    <row r="21" spans="1:9" ht="15">
      <c r="A21" s="4">
        <v>0.19</v>
      </c>
      <c r="B21" s="5">
        <v>0.02</v>
      </c>
      <c r="C21" s="5">
        <v>0.0218</v>
      </c>
      <c r="D21" s="5">
        <f t="shared" si="3"/>
        <v>0.041800000000000004</v>
      </c>
      <c r="E21" s="5">
        <f t="shared" si="4"/>
        <v>0.007942000000000001</v>
      </c>
      <c r="F21" s="5">
        <f t="shared" si="5"/>
        <v>0.197942</v>
      </c>
      <c r="G21" s="5">
        <f t="shared" si="6"/>
        <v>0.15000000000000002</v>
      </c>
      <c r="H21" s="5">
        <f t="shared" si="2"/>
        <v>0.19</v>
      </c>
      <c r="I21" s="6">
        <f t="shared" si="1"/>
        <v>0</v>
      </c>
    </row>
    <row r="22" spans="1:9" ht="15">
      <c r="A22" s="4">
        <v>0.2</v>
      </c>
      <c r="B22" s="5">
        <v>0.02</v>
      </c>
      <c r="C22" s="5">
        <v>0.0218</v>
      </c>
      <c r="D22" s="5">
        <f t="shared" si="3"/>
        <v>0.041800000000000004</v>
      </c>
      <c r="E22" s="5">
        <f t="shared" si="4"/>
        <v>0.008360000000000001</v>
      </c>
      <c r="F22" s="5">
        <f t="shared" si="5"/>
        <v>0.20836000000000002</v>
      </c>
      <c r="G22" s="5">
        <f t="shared" si="6"/>
        <v>0.2</v>
      </c>
      <c r="H22" s="5">
        <f t="shared" si="2"/>
        <v>0.2</v>
      </c>
      <c r="I22" s="6">
        <f t="shared" si="1"/>
        <v>0</v>
      </c>
    </row>
    <row r="23" spans="1:9" ht="15">
      <c r="A23" s="4">
        <v>0.21</v>
      </c>
      <c r="B23" s="5">
        <v>0.02</v>
      </c>
      <c r="C23" s="5">
        <v>0.0218</v>
      </c>
      <c r="D23" s="5">
        <f t="shared" si="3"/>
        <v>0.041800000000000004</v>
      </c>
      <c r="E23" s="5">
        <f t="shared" si="4"/>
        <v>0.008778000000000001</v>
      </c>
      <c r="F23" s="5">
        <f t="shared" si="5"/>
        <v>0.218778</v>
      </c>
      <c r="G23" s="5">
        <f t="shared" si="6"/>
        <v>0.2</v>
      </c>
      <c r="H23" s="5">
        <f t="shared" si="2"/>
        <v>0.21</v>
      </c>
      <c r="I23" s="6">
        <f t="shared" si="1"/>
        <v>0</v>
      </c>
    </row>
    <row r="24" spans="1:9" ht="15">
      <c r="A24" s="4">
        <v>0.22</v>
      </c>
      <c r="B24" s="5">
        <v>0.02</v>
      </c>
      <c r="C24" s="5">
        <v>0.0218</v>
      </c>
      <c r="D24" s="5">
        <f t="shared" si="3"/>
        <v>0.041800000000000004</v>
      </c>
      <c r="E24" s="5">
        <f t="shared" si="4"/>
        <v>0.009196000000000001</v>
      </c>
      <c r="F24" s="5">
        <f t="shared" si="5"/>
        <v>0.229196</v>
      </c>
      <c r="G24" s="5">
        <f t="shared" si="6"/>
        <v>0.2</v>
      </c>
      <c r="H24" s="5">
        <f t="shared" si="2"/>
        <v>0.22</v>
      </c>
      <c r="I24" s="6">
        <f t="shared" si="1"/>
        <v>0</v>
      </c>
    </row>
    <row r="25" spans="1:9" ht="15">
      <c r="A25" s="4">
        <v>0.23</v>
      </c>
      <c r="B25" s="5">
        <v>0.02</v>
      </c>
      <c r="C25" s="5">
        <v>0.0218</v>
      </c>
      <c r="D25" s="5">
        <f t="shared" si="3"/>
        <v>0.041800000000000004</v>
      </c>
      <c r="E25" s="5">
        <f t="shared" si="4"/>
        <v>0.009614000000000001</v>
      </c>
      <c r="F25" s="5">
        <f t="shared" si="5"/>
        <v>0.23961400000000002</v>
      </c>
      <c r="G25" s="5">
        <f t="shared" si="6"/>
        <v>0.2</v>
      </c>
      <c r="H25" s="5">
        <f t="shared" si="2"/>
        <v>0.23</v>
      </c>
      <c r="I25" s="6">
        <f t="shared" si="1"/>
        <v>0</v>
      </c>
    </row>
    <row r="26" spans="1:9" ht="15">
      <c r="A26" s="4">
        <v>0.24</v>
      </c>
      <c r="B26" s="5">
        <v>0.02</v>
      </c>
      <c r="C26" s="5">
        <v>0.0218</v>
      </c>
      <c r="D26" s="5">
        <f t="shared" si="3"/>
        <v>0.041800000000000004</v>
      </c>
      <c r="E26" s="5">
        <f t="shared" si="4"/>
        <v>0.010032000000000001</v>
      </c>
      <c r="F26" s="5">
        <f t="shared" si="5"/>
        <v>0.250032</v>
      </c>
      <c r="G26" s="5">
        <f t="shared" si="6"/>
        <v>0.25</v>
      </c>
      <c r="H26" s="5">
        <f t="shared" si="2"/>
        <v>0.25</v>
      </c>
      <c r="I26" s="6">
        <f t="shared" si="1"/>
        <v>0.010000000000000009</v>
      </c>
    </row>
    <row r="27" spans="1:9" ht="15">
      <c r="A27" s="4">
        <v>0.25</v>
      </c>
      <c r="B27" s="5">
        <v>0.02</v>
      </c>
      <c r="C27" s="5">
        <v>0.0218</v>
      </c>
      <c r="D27" s="5">
        <f t="shared" si="3"/>
        <v>0.041800000000000004</v>
      </c>
      <c r="E27" s="5">
        <f t="shared" si="4"/>
        <v>0.010450000000000001</v>
      </c>
      <c r="F27" s="5">
        <f t="shared" si="5"/>
        <v>0.26045</v>
      </c>
      <c r="G27" s="5">
        <f t="shared" si="6"/>
        <v>0.25</v>
      </c>
      <c r="H27" s="5">
        <f t="shared" si="2"/>
        <v>0.25</v>
      </c>
      <c r="I27" s="6">
        <f t="shared" si="1"/>
        <v>0</v>
      </c>
    </row>
    <row r="28" spans="1:9" ht="15">
      <c r="A28" s="4">
        <v>0.26</v>
      </c>
      <c r="B28" s="5">
        <v>0.02</v>
      </c>
      <c r="C28" s="5">
        <v>0.0218</v>
      </c>
      <c r="D28" s="5">
        <f t="shared" si="3"/>
        <v>0.041800000000000004</v>
      </c>
      <c r="E28" s="5">
        <f t="shared" si="4"/>
        <v>0.010868000000000001</v>
      </c>
      <c r="F28" s="5">
        <f t="shared" si="5"/>
        <v>0.270868</v>
      </c>
      <c r="G28" s="5">
        <f t="shared" si="6"/>
        <v>0.25</v>
      </c>
      <c r="H28" s="5">
        <f t="shared" si="2"/>
        <v>0.26</v>
      </c>
      <c r="I28" s="6">
        <f t="shared" si="1"/>
        <v>0</v>
      </c>
    </row>
    <row r="29" spans="1:9" ht="15">
      <c r="A29" s="4">
        <v>0.27</v>
      </c>
      <c r="B29" s="5">
        <v>0.02</v>
      </c>
      <c r="C29" s="5">
        <v>0.0218</v>
      </c>
      <c r="D29" s="5">
        <f t="shared" si="3"/>
        <v>0.041800000000000004</v>
      </c>
      <c r="E29" s="5">
        <f t="shared" si="4"/>
        <v>0.011286000000000003</v>
      </c>
      <c r="F29" s="5">
        <f t="shared" si="5"/>
        <v>0.28128600000000004</v>
      </c>
      <c r="G29" s="5">
        <f t="shared" si="6"/>
        <v>0.25</v>
      </c>
      <c r="H29" s="5">
        <f t="shared" si="2"/>
        <v>0.27</v>
      </c>
      <c r="I29" s="6">
        <f t="shared" si="1"/>
        <v>0</v>
      </c>
    </row>
    <row r="30" spans="1:9" ht="15">
      <c r="A30" s="4">
        <v>0.28</v>
      </c>
      <c r="B30" s="5">
        <v>0.02</v>
      </c>
      <c r="C30" s="5">
        <v>0.0218</v>
      </c>
      <c r="D30" s="5">
        <f t="shared" si="3"/>
        <v>0.041800000000000004</v>
      </c>
      <c r="E30" s="5">
        <f t="shared" si="4"/>
        <v>0.011704000000000003</v>
      </c>
      <c r="F30" s="5">
        <f t="shared" si="5"/>
        <v>0.291704</v>
      </c>
      <c r="G30" s="5">
        <f t="shared" si="6"/>
        <v>0.25</v>
      </c>
      <c r="H30" s="5">
        <f t="shared" si="2"/>
        <v>0.28</v>
      </c>
      <c r="I30" s="6">
        <f t="shared" si="1"/>
        <v>0</v>
      </c>
    </row>
    <row r="31" spans="1:9" ht="15">
      <c r="A31" s="4">
        <v>0.29</v>
      </c>
      <c r="B31" s="5">
        <v>0.02</v>
      </c>
      <c r="C31" s="5">
        <v>0.0218</v>
      </c>
      <c r="D31" s="5">
        <f t="shared" si="3"/>
        <v>0.041800000000000004</v>
      </c>
      <c r="E31" s="5">
        <f t="shared" si="4"/>
        <v>0.012122</v>
      </c>
      <c r="F31" s="5">
        <f t="shared" si="5"/>
        <v>0.302122</v>
      </c>
      <c r="G31" s="5">
        <f t="shared" si="6"/>
        <v>0.30000000000000004</v>
      </c>
      <c r="H31" s="5">
        <f t="shared" si="2"/>
        <v>0.30000000000000004</v>
      </c>
      <c r="I31" s="6">
        <f t="shared" si="1"/>
        <v>0.010000000000000064</v>
      </c>
    </row>
    <row r="32" spans="1:9" ht="15">
      <c r="A32" s="4">
        <v>0.3</v>
      </c>
      <c r="B32" s="5">
        <v>0.02</v>
      </c>
      <c r="C32" s="5">
        <v>0.0218</v>
      </c>
      <c r="D32" s="5">
        <f t="shared" si="3"/>
        <v>0.041800000000000004</v>
      </c>
      <c r="E32" s="5">
        <f t="shared" si="4"/>
        <v>0.01254</v>
      </c>
      <c r="F32" s="5">
        <f t="shared" si="5"/>
        <v>0.31254</v>
      </c>
      <c r="G32" s="5">
        <f t="shared" si="6"/>
        <v>0.30000000000000004</v>
      </c>
      <c r="H32" s="5">
        <f t="shared" si="2"/>
        <v>0.30000000000000004</v>
      </c>
      <c r="I32" s="6">
        <f t="shared" si="1"/>
        <v>0</v>
      </c>
    </row>
    <row r="33" spans="1:9" ht="15">
      <c r="A33" s="4">
        <v>0.31</v>
      </c>
      <c r="B33" s="5">
        <v>0.02</v>
      </c>
      <c r="C33" s="5">
        <v>0.0218</v>
      </c>
      <c r="D33" s="5">
        <f t="shared" si="3"/>
        <v>0.041800000000000004</v>
      </c>
      <c r="E33" s="5">
        <f t="shared" si="4"/>
        <v>0.012958</v>
      </c>
      <c r="F33" s="5">
        <f t="shared" si="5"/>
        <v>0.322958</v>
      </c>
      <c r="G33" s="5">
        <f t="shared" si="6"/>
        <v>0.30000000000000004</v>
      </c>
      <c r="H33" s="5">
        <f t="shared" si="2"/>
        <v>0.31</v>
      </c>
      <c r="I33" s="6">
        <f t="shared" si="1"/>
        <v>0</v>
      </c>
    </row>
    <row r="34" spans="1:9" ht="15">
      <c r="A34" s="4">
        <v>0.32</v>
      </c>
      <c r="B34" s="5">
        <v>0.02</v>
      </c>
      <c r="C34" s="5">
        <v>0.0218</v>
      </c>
      <c r="D34" s="5">
        <f t="shared" si="3"/>
        <v>0.041800000000000004</v>
      </c>
      <c r="E34" s="5">
        <f t="shared" si="4"/>
        <v>0.013376</v>
      </c>
      <c r="F34" s="5">
        <f t="shared" si="5"/>
        <v>0.333376</v>
      </c>
      <c r="G34" s="5">
        <f aca="true" t="shared" si="7" ref="G34:G49">FLOOR(F34,0.05)</f>
        <v>0.30000000000000004</v>
      </c>
      <c r="H34" s="5">
        <f t="shared" si="2"/>
        <v>0.32</v>
      </c>
      <c r="I34" s="6">
        <f t="shared" si="1"/>
        <v>0</v>
      </c>
    </row>
    <row r="35" spans="1:9" ht="15">
      <c r="A35" s="4">
        <v>0.33</v>
      </c>
      <c r="B35" s="5">
        <v>0.02</v>
      </c>
      <c r="C35" s="5">
        <v>0.0218</v>
      </c>
      <c r="D35" s="5">
        <f t="shared" si="3"/>
        <v>0.041800000000000004</v>
      </c>
      <c r="E35" s="5">
        <f t="shared" si="4"/>
        <v>0.013794000000000002</v>
      </c>
      <c r="F35" s="5">
        <f t="shared" si="5"/>
        <v>0.34379400000000004</v>
      </c>
      <c r="G35" s="5">
        <f t="shared" si="7"/>
        <v>0.30000000000000004</v>
      </c>
      <c r="H35" s="5">
        <f t="shared" si="2"/>
        <v>0.33</v>
      </c>
      <c r="I35" s="6">
        <f t="shared" si="1"/>
        <v>0</v>
      </c>
    </row>
    <row r="36" spans="1:9" ht="15">
      <c r="A36" s="4">
        <v>0.34</v>
      </c>
      <c r="B36" s="5">
        <v>0.02</v>
      </c>
      <c r="C36" s="5">
        <v>0.0218</v>
      </c>
      <c r="D36" s="5">
        <f t="shared" si="3"/>
        <v>0.041800000000000004</v>
      </c>
      <c r="E36" s="5">
        <f t="shared" si="4"/>
        <v>0.014212000000000002</v>
      </c>
      <c r="F36" s="5">
        <f t="shared" si="5"/>
        <v>0.354212</v>
      </c>
      <c r="G36" s="5">
        <f t="shared" si="7"/>
        <v>0.35000000000000003</v>
      </c>
      <c r="H36" s="5">
        <f t="shared" si="2"/>
        <v>0.35000000000000003</v>
      </c>
      <c r="I36" s="6">
        <f t="shared" si="1"/>
        <v>0.010000000000000009</v>
      </c>
    </row>
    <row r="37" spans="1:9" ht="15">
      <c r="A37" s="4">
        <v>0.35</v>
      </c>
      <c r="B37" s="5">
        <v>0.02</v>
      </c>
      <c r="C37" s="5">
        <v>0.0218</v>
      </c>
      <c r="D37" s="5">
        <f t="shared" si="3"/>
        <v>0.041800000000000004</v>
      </c>
      <c r="E37" s="5">
        <f t="shared" si="4"/>
        <v>0.01463</v>
      </c>
      <c r="F37" s="5">
        <f t="shared" si="5"/>
        <v>0.36462999999999995</v>
      </c>
      <c r="G37" s="5">
        <f t="shared" si="7"/>
        <v>0.35000000000000003</v>
      </c>
      <c r="H37" s="5">
        <f t="shared" si="2"/>
        <v>0.35000000000000003</v>
      </c>
      <c r="I37" s="6">
        <f t="shared" si="1"/>
        <v>0</v>
      </c>
    </row>
    <row r="38" spans="1:9" ht="15">
      <c r="A38" s="4">
        <v>0.36</v>
      </c>
      <c r="B38" s="5">
        <v>0.02</v>
      </c>
      <c r="C38" s="5">
        <v>0.0218</v>
      </c>
      <c r="D38" s="5">
        <f t="shared" si="3"/>
        <v>0.041800000000000004</v>
      </c>
      <c r="E38" s="5">
        <f t="shared" si="4"/>
        <v>0.015048</v>
      </c>
      <c r="F38" s="5">
        <f t="shared" si="5"/>
        <v>0.375048</v>
      </c>
      <c r="G38" s="5">
        <f t="shared" si="7"/>
        <v>0.35000000000000003</v>
      </c>
      <c r="H38" s="5">
        <f t="shared" si="2"/>
        <v>0.36</v>
      </c>
      <c r="I38" s="6">
        <f t="shared" si="1"/>
        <v>0</v>
      </c>
    </row>
    <row r="39" spans="1:9" ht="15">
      <c r="A39" s="4">
        <v>0.37</v>
      </c>
      <c r="B39" s="5">
        <v>0.02</v>
      </c>
      <c r="C39" s="5">
        <v>0.0218</v>
      </c>
      <c r="D39" s="5">
        <f t="shared" si="3"/>
        <v>0.041800000000000004</v>
      </c>
      <c r="E39" s="5">
        <f t="shared" si="4"/>
        <v>0.015466</v>
      </c>
      <c r="F39" s="5">
        <f t="shared" si="5"/>
        <v>0.385466</v>
      </c>
      <c r="G39" s="5">
        <f t="shared" si="7"/>
        <v>0.35000000000000003</v>
      </c>
      <c r="H39" s="5">
        <f t="shared" si="2"/>
        <v>0.37</v>
      </c>
      <c r="I39" s="6">
        <f t="shared" si="1"/>
        <v>0</v>
      </c>
    </row>
    <row r="40" spans="1:9" ht="15">
      <c r="A40" s="4">
        <v>0.38</v>
      </c>
      <c r="B40" s="5">
        <v>0.02</v>
      </c>
      <c r="C40" s="5">
        <v>0.0218</v>
      </c>
      <c r="D40" s="5">
        <f t="shared" si="3"/>
        <v>0.041800000000000004</v>
      </c>
      <c r="E40" s="5">
        <f t="shared" si="4"/>
        <v>0.015884000000000002</v>
      </c>
      <c r="F40" s="5">
        <f t="shared" si="5"/>
        <v>0.395884</v>
      </c>
      <c r="G40" s="5">
        <f t="shared" si="7"/>
        <v>0.35000000000000003</v>
      </c>
      <c r="H40" s="5">
        <f t="shared" si="2"/>
        <v>0.38</v>
      </c>
      <c r="I40" s="6">
        <f t="shared" si="1"/>
        <v>0</v>
      </c>
    </row>
    <row r="41" spans="1:9" ht="15">
      <c r="A41" s="4">
        <v>0.39</v>
      </c>
      <c r="B41" s="5">
        <v>0.02</v>
      </c>
      <c r="C41" s="5">
        <v>0.0218</v>
      </c>
      <c r="D41" s="5">
        <f t="shared" si="3"/>
        <v>0.041800000000000004</v>
      </c>
      <c r="E41" s="5">
        <f t="shared" si="4"/>
        <v>0.016302</v>
      </c>
      <c r="F41" s="5">
        <f t="shared" si="5"/>
        <v>0.406302</v>
      </c>
      <c r="G41" s="5">
        <f t="shared" si="7"/>
        <v>0.4</v>
      </c>
      <c r="H41" s="5">
        <f t="shared" si="2"/>
        <v>0.4</v>
      </c>
      <c r="I41" s="6">
        <f t="shared" si="1"/>
        <v>0.010000000000000009</v>
      </c>
    </row>
    <row r="42" spans="1:9" ht="15">
      <c r="A42" s="4">
        <v>0.4</v>
      </c>
      <c r="B42" s="5">
        <v>0.02</v>
      </c>
      <c r="C42" s="5">
        <v>0.0218</v>
      </c>
      <c r="D42" s="5">
        <f t="shared" si="3"/>
        <v>0.041800000000000004</v>
      </c>
      <c r="E42" s="5">
        <f t="shared" si="4"/>
        <v>0.016720000000000002</v>
      </c>
      <c r="F42" s="5">
        <f t="shared" si="5"/>
        <v>0.41672000000000003</v>
      </c>
      <c r="G42" s="5">
        <f t="shared" si="7"/>
        <v>0.4</v>
      </c>
      <c r="H42" s="5">
        <f t="shared" si="2"/>
        <v>0.4</v>
      </c>
      <c r="I42" s="6">
        <f t="shared" si="1"/>
        <v>0</v>
      </c>
    </row>
    <row r="43" spans="1:9" ht="15">
      <c r="A43" s="4">
        <v>0.41</v>
      </c>
      <c r="B43" s="5">
        <v>0.02</v>
      </c>
      <c r="C43" s="5">
        <v>0.0218</v>
      </c>
      <c r="D43" s="5">
        <f t="shared" si="3"/>
        <v>0.041800000000000004</v>
      </c>
      <c r="E43" s="5">
        <f t="shared" si="4"/>
        <v>0.017138</v>
      </c>
      <c r="F43" s="5">
        <f t="shared" si="5"/>
        <v>0.42713799999999996</v>
      </c>
      <c r="G43" s="5">
        <f t="shared" si="7"/>
        <v>0.4</v>
      </c>
      <c r="H43" s="5">
        <f t="shared" si="2"/>
        <v>0.41</v>
      </c>
      <c r="I43" s="6">
        <f t="shared" si="1"/>
        <v>0</v>
      </c>
    </row>
    <row r="44" spans="1:9" ht="15">
      <c r="A44" s="4">
        <v>0.42</v>
      </c>
      <c r="B44" s="5">
        <v>0.02</v>
      </c>
      <c r="C44" s="5">
        <v>0.0218</v>
      </c>
      <c r="D44" s="5">
        <f t="shared" si="3"/>
        <v>0.041800000000000004</v>
      </c>
      <c r="E44" s="5">
        <f t="shared" si="4"/>
        <v>0.017556000000000002</v>
      </c>
      <c r="F44" s="5">
        <f t="shared" si="5"/>
        <v>0.437556</v>
      </c>
      <c r="G44" s="5">
        <f t="shared" si="7"/>
        <v>0.4</v>
      </c>
      <c r="H44" s="5">
        <f t="shared" si="2"/>
        <v>0.42</v>
      </c>
      <c r="I44" s="6">
        <f t="shared" si="1"/>
        <v>0</v>
      </c>
    </row>
    <row r="45" spans="1:9" ht="15">
      <c r="A45" s="4">
        <v>0.43</v>
      </c>
      <c r="B45" s="5">
        <v>0.02</v>
      </c>
      <c r="C45" s="5">
        <v>0.0218</v>
      </c>
      <c r="D45" s="5">
        <f t="shared" si="3"/>
        <v>0.041800000000000004</v>
      </c>
      <c r="E45" s="5">
        <f t="shared" si="4"/>
        <v>0.017974</v>
      </c>
      <c r="F45" s="5">
        <f t="shared" si="5"/>
        <v>0.447974</v>
      </c>
      <c r="G45" s="5">
        <f t="shared" si="7"/>
        <v>0.4</v>
      </c>
      <c r="H45" s="5">
        <f t="shared" si="2"/>
        <v>0.43</v>
      </c>
      <c r="I45" s="6">
        <f t="shared" si="1"/>
        <v>0</v>
      </c>
    </row>
    <row r="46" spans="1:9" ht="15">
      <c r="A46" s="4">
        <v>0.44</v>
      </c>
      <c r="B46" s="5">
        <v>0.02</v>
      </c>
      <c r="C46" s="5">
        <v>0.0218</v>
      </c>
      <c r="D46" s="5">
        <f t="shared" si="3"/>
        <v>0.041800000000000004</v>
      </c>
      <c r="E46" s="5">
        <f t="shared" si="4"/>
        <v>0.018392000000000002</v>
      </c>
      <c r="F46" s="5">
        <f t="shared" si="5"/>
        <v>0.458392</v>
      </c>
      <c r="G46" s="5">
        <f t="shared" si="7"/>
        <v>0.45</v>
      </c>
      <c r="H46" s="5">
        <f t="shared" si="2"/>
        <v>0.45</v>
      </c>
      <c r="I46" s="6">
        <f t="shared" si="1"/>
        <v>0.010000000000000009</v>
      </c>
    </row>
    <row r="47" spans="1:9" ht="15">
      <c r="A47" s="4">
        <v>0.45</v>
      </c>
      <c r="B47" s="5">
        <v>0.02</v>
      </c>
      <c r="C47" s="5">
        <v>0.0218</v>
      </c>
      <c r="D47" s="5">
        <f t="shared" si="3"/>
        <v>0.041800000000000004</v>
      </c>
      <c r="E47" s="5">
        <f t="shared" si="4"/>
        <v>0.018810000000000004</v>
      </c>
      <c r="F47" s="5">
        <f t="shared" si="5"/>
        <v>0.46881</v>
      </c>
      <c r="G47" s="5">
        <f t="shared" si="7"/>
        <v>0.45</v>
      </c>
      <c r="H47" s="5">
        <f t="shared" si="2"/>
        <v>0.45</v>
      </c>
      <c r="I47" s="6">
        <f t="shared" si="1"/>
        <v>0</v>
      </c>
    </row>
    <row r="48" spans="1:9" ht="15">
      <c r="A48" s="4">
        <v>0.46</v>
      </c>
      <c r="B48" s="5">
        <v>0.02</v>
      </c>
      <c r="C48" s="5">
        <v>0.0218</v>
      </c>
      <c r="D48" s="5">
        <f t="shared" si="3"/>
        <v>0.041800000000000004</v>
      </c>
      <c r="E48" s="5">
        <f t="shared" si="4"/>
        <v>0.019228000000000002</v>
      </c>
      <c r="F48" s="5">
        <f t="shared" si="5"/>
        <v>0.47922800000000004</v>
      </c>
      <c r="G48" s="5">
        <f t="shared" si="7"/>
        <v>0.45</v>
      </c>
      <c r="H48" s="5">
        <f t="shared" si="2"/>
        <v>0.46</v>
      </c>
      <c r="I48" s="6">
        <f t="shared" si="1"/>
        <v>0</v>
      </c>
    </row>
    <row r="49" spans="1:9" ht="15">
      <c r="A49" s="4">
        <v>0.47</v>
      </c>
      <c r="B49" s="5">
        <v>0.02</v>
      </c>
      <c r="C49" s="5">
        <v>0.0218</v>
      </c>
      <c r="D49" s="5">
        <f t="shared" si="3"/>
        <v>0.041800000000000004</v>
      </c>
      <c r="E49" s="5">
        <f t="shared" si="4"/>
        <v>0.019646</v>
      </c>
      <c r="F49" s="5">
        <f t="shared" si="5"/>
        <v>0.48964599999999997</v>
      </c>
      <c r="G49" s="5">
        <f t="shared" si="7"/>
        <v>0.45</v>
      </c>
      <c r="H49" s="5">
        <f t="shared" si="2"/>
        <v>0.47</v>
      </c>
      <c r="I49" s="6">
        <f t="shared" si="1"/>
        <v>0</v>
      </c>
    </row>
    <row r="50" spans="1:9" ht="15">
      <c r="A50" s="4">
        <v>0.48</v>
      </c>
      <c r="B50" s="5">
        <v>0.02</v>
      </c>
      <c r="C50" s="5">
        <v>0.0218</v>
      </c>
      <c r="D50" s="5">
        <f t="shared" si="3"/>
        <v>0.041800000000000004</v>
      </c>
      <c r="E50" s="5">
        <f t="shared" si="4"/>
        <v>0.020064000000000002</v>
      </c>
      <c r="F50" s="5">
        <f t="shared" si="5"/>
        <v>0.500064</v>
      </c>
      <c r="G50" s="5">
        <f>FLOOR(F50,0.05)</f>
        <v>0.5</v>
      </c>
      <c r="H50" s="5">
        <f t="shared" si="2"/>
        <v>0.5</v>
      </c>
      <c r="I50" s="6">
        <f t="shared" si="1"/>
        <v>0.020000000000000018</v>
      </c>
    </row>
    <row r="51" spans="1:9" ht="15">
      <c r="A51" s="4">
        <v>0.49</v>
      </c>
      <c r="B51" s="5">
        <v>0.02</v>
      </c>
      <c r="C51" s="5">
        <v>0.0218</v>
      </c>
      <c r="D51" s="5">
        <f t="shared" si="3"/>
        <v>0.041800000000000004</v>
      </c>
      <c r="E51" s="5">
        <f t="shared" si="4"/>
        <v>0.020482</v>
      </c>
      <c r="F51" s="5">
        <f t="shared" si="5"/>
        <v>0.510482</v>
      </c>
      <c r="G51" s="5">
        <f>FLOOR(F51,0.05)</f>
        <v>0.5</v>
      </c>
      <c r="H51" s="5">
        <f t="shared" si="2"/>
        <v>0.5</v>
      </c>
      <c r="I51" s="6">
        <f t="shared" si="1"/>
        <v>0.010000000000000009</v>
      </c>
    </row>
    <row r="52" spans="1:9" ht="15">
      <c r="A52" s="4">
        <v>0.5</v>
      </c>
      <c r="B52" s="5">
        <v>0.02</v>
      </c>
      <c r="C52" s="5">
        <v>0.0218</v>
      </c>
      <c r="D52" s="5">
        <f>B52+C52</f>
        <v>0.041800000000000004</v>
      </c>
      <c r="E52" s="5">
        <f>A52*D52</f>
        <v>0.020900000000000002</v>
      </c>
      <c r="F52" s="5">
        <f>A52+E52</f>
        <v>0.5209</v>
      </c>
      <c r="G52" s="5">
        <f>FLOOR(F52,0.05)</f>
        <v>0.5</v>
      </c>
      <c r="H52" s="5">
        <f t="shared" si="2"/>
        <v>0.5</v>
      </c>
      <c r="I52" s="6">
        <f t="shared" si="1"/>
        <v>0</v>
      </c>
    </row>
    <row r="53" spans="1:9" ht="15">
      <c r="A53" s="4">
        <v>0.5</v>
      </c>
      <c r="B53" s="5">
        <v>0.02</v>
      </c>
      <c r="C53" s="5">
        <v>0.0218</v>
      </c>
      <c r="D53" s="5">
        <f>B53+C53</f>
        <v>0.041800000000000004</v>
      </c>
      <c r="E53" s="5">
        <f>A53*D53</f>
        <v>0.020900000000000002</v>
      </c>
      <c r="F53" s="5">
        <f>A53+E53</f>
        <v>0.5209</v>
      </c>
      <c r="G53" s="5">
        <f>FLOOR(F53,0.05)</f>
        <v>0.5</v>
      </c>
      <c r="H53" s="5">
        <f t="shared" si="2"/>
        <v>0.5</v>
      </c>
      <c r="I53" s="6">
        <f t="shared" si="1"/>
        <v>0</v>
      </c>
    </row>
    <row r="54" spans="1:9" ht="15">
      <c r="A54" s="4">
        <v>0.51</v>
      </c>
      <c r="B54" s="5">
        <v>0.02</v>
      </c>
      <c r="C54" s="5">
        <v>0.0218</v>
      </c>
      <c r="D54" s="5">
        <f aca="true" t="shared" si="8" ref="D54:D117">B54+C54</f>
        <v>0.041800000000000004</v>
      </c>
      <c r="E54" s="5">
        <f aca="true" t="shared" si="9" ref="E54:E117">A54*D54</f>
        <v>0.021318000000000004</v>
      </c>
      <c r="F54" s="5">
        <f aca="true" t="shared" si="10" ref="F54:F117">A54+E54</f>
        <v>0.531318</v>
      </c>
      <c r="G54" s="5">
        <f aca="true" t="shared" si="11" ref="G54:G85">FLOOR(F54,0.05)</f>
        <v>0.5</v>
      </c>
      <c r="H54" s="5">
        <f t="shared" si="2"/>
        <v>0.51</v>
      </c>
      <c r="I54" s="6">
        <f t="shared" si="1"/>
        <v>0</v>
      </c>
    </row>
    <row r="55" spans="1:9" ht="15">
      <c r="A55" s="4">
        <v>0.52</v>
      </c>
      <c r="B55" s="5">
        <v>0.02</v>
      </c>
      <c r="C55" s="5">
        <v>0.0218</v>
      </c>
      <c r="D55" s="5">
        <f t="shared" si="8"/>
        <v>0.041800000000000004</v>
      </c>
      <c r="E55" s="5">
        <f t="shared" si="9"/>
        <v>0.021736000000000002</v>
      </c>
      <c r="F55" s="5">
        <f t="shared" si="10"/>
        <v>0.541736</v>
      </c>
      <c r="G55" s="5">
        <f t="shared" si="11"/>
        <v>0.5</v>
      </c>
      <c r="H55" s="5">
        <f t="shared" si="2"/>
        <v>0.52</v>
      </c>
      <c r="I55" s="6">
        <f t="shared" si="1"/>
        <v>0</v>
      </c>
    </row>
    <row r="56" spans="1:9" ht="15">
      <c r="A56" s="4">
        <v>0.53</v>
      </c>
      <c r="B56" s="5">
        <v>0.02</v>
      </c>
      <c r="C56" s="5">
        <v>0.0218</v>
      </c>
      <c r="D56" s="5">
        <f t="shared" si="8"/>
        <v>0.041800000000000004</v>
      </c>
      <c r="E56" s="5">
        <f t="shared" si="9"/>
        <v>0.022154000000000004</v>
      </c>
      <c r="F56" s="5">
        <f t="shared" si="10"/>
        <v>0.552154</v>
      </c>
      <c r="G56" s="5">
        <f t="shared" si="11"/>
        <v>0.55</v>
      </c>
      <c r="H56" s="5">
        <f t="shared" si="2"/>
        <v>0.55</v>
      </c>
      <c r="I56" s="6">
        <f t="shared" si="1"/>
        <v>0.020000000000000018</v>
      </c>
    </row>
    <row r="57" spans="1:9" ht="15">
      <c r="A57" s="4">
        <v>0.54</v>
      </c>
      <c r="B57" s="5">
        <v>0.02</v>
      </c>
      <c r="C57" s="5">
        <v>0.0218</v>
      </c>
      <c r="D57" s="5">
        <f t="shared" si="8"/>
        <v>0.041800000000000004</v>
      </c>
      <c r="E57" s="5">
        <f t="shared" si="9"/>
        <v>0.022572000000000005</v>
      </c>
      <c r="F57" s="5">
        <f t="shared" si="10"/>
        <v>0.5625720000000001</v>
      </c>
      <c r="G57" s="5">
        <f t="shared" si="11"/>
        <v>0.55</v>
      </c>
      <c r="H57" s="5">
        <f t="shared" si="2"/>
        <v>0.55</v>
      </c>
      <c r="I57" s="6">
        <f t="shared" si="1"/>
        <v>0.010000000000000009</v>
      </c>
    </row>
    <row r="58" spans="1:9" ht="15">
      <c r="A58" s="4">
        <v>0.55</v>
      </c>
      <c r="B58" s="5">
        <v>0.02</v>
      </c>
      <c r="C58" s="5">
        <v>0.0218</v>
      </c>
      <c r="D58" s="5">
        <f t="shared" si="8"/>
        <v>0.041800000000000004</v>
      </c>
      <c r="E58" s="5">
        <f t="shared" si="9"/>
        <v>0.022990000000000003</v>
      </c>
      <c r="F58" s="5">
        <f t="shared" si="10"/>
        <v>0.57299</v>
      </c>
      <c r="G58" s="5">
        <f t="shared" si="11"/>
        <v>0.55</v>
      </c>
      <c r="H58" s="5">
        <f t="shared" si="2"/>
        <v>0.55</v>
      </c>
      <c r="I58" s="6">
        <f t="shared" si="1"/>
        <v>0</v>
      </c>
    </row>
    <row r="59" spans="1:9" ht="15">
      <c r="A59" s="4">
        <v>0.56</v>
      </c>
      <c r="B59" s="5">
        <v>0.02</v>
      </c>
      <c r="C59" s="5">
        <v>0.0218</v>
      </c>
      <c r="D59" s="5">
        <f t="shared" si="8"/>
        <v>0.041800000000000004</v>
      </c>
      <c r="E59" s="5">
        <f t="shared" si="9"/>
        <v>0.023408000000000005</v>
      </c>
      <c r="F59" s="5">
        <f t="shared" si="10"/>
        <v>0.583408</v>
      </c>
      <c r="G59" s="5">
        <f t="shared" si="11"/>
        <v>0.55</v>
      </c>
      <c r="H59" s="5">
        <f t="shared" si="2"/>
        <v>0.56</v>
      </c>
      <c r="I59" s="6">
        <f t="shared" si="1"/>
        <v>0</v>
      </c>
    </row>
    <row r="60" spans="1:9" ht="15">
      <c r="A60" s="4">
        <v>0.57</v>
      </c>
      <c r="B60" s="5">
        <v>0.02</v>
      </c>
      <c r="C60" s="5">
        <v>0.0218</v>
      </c>
      <c r="D60" s="5">
        <f t="shared" si="8"/>
        <v>0.041800000000000004</v>
      </c>
      <c r="E60" s="5">
        <f t="shared" si="9"/>
        <v>0.023826</v>
      </c>
      <c r="F60" s="5">
        <f t="shared" si="10"/>
        <v>0.593826</v>
      </c>
      <c r="G60" s="5">
        <f t="shared" si="11"/>
        <v>0.55</v>
      </c>
      <c r="H60" s="5">
        <f t="shared" si="2"/>
        <v>0.57</v>
      </c>
      <c r="I60" s="6">
        <f t="shared" si="1"/>
        <v>0</v>
      </c>
    </row>
    <row r="61" spans="1:9" ht="15">
      <c r="A61" s="4">
        <v>0.58</v>
      </c>
      <c r="B61" s="5">
        <v>0.02</v>
      </c>
      <c r="C61" s="5">
        <v>0.0218</v>
      </c>
      <c r="D61" s="5">
        <f t="shared" si="8"/>
        <v>0.041800000000000004</v>
      </c>
      <c r="E61" s="5">
        <f t="shared" si="9"/>
        <v>0.024244</v>
      </c>
      <c r="F61" s="5">
        <f t="shared" si="10"/>
        <v>0.604244</v>
      </c>
      <c r="G61" s="5">
        <f t="shared" si="11"/>
        <v>0.6000000000000001</v>
      </c>
      <c r="H61" s="5">
        <f t="shared" si="2"/>
        <v>0.6000000000000001</v>
      </c>
      <c r="I61" s="6">
        <f t="shared" si="1"/>
        <v>0.02000000000000013</v>
      </c>
    </row>
    <row r="62" spans="1:9" ht="15">
      <c r="A62" s="4">
        <v>0.59</v>
      </c>
      <c r="B62" s="5">
        <v>0.02</v>
      </c>
      <c r="C62" s="5">
        <v>0.0218</v>
      </c>
      <c r="D62" s="5">
        <f t="shared" si="8"/>
        <v>0.041800000000000004</v>
      </c>
      <c r="E62" s="5">
        <f t="shared" si="9"/>
        <v>0.024662</v>
      </c>
      <c r="F62" s="5">
        <f t="shared" si="10"/>
        <v>0.6146619999999999</v>
      </c>
      <c r="G62" s="5">
        <f t="shared" si="11"/>
        <v>0.6000000000000001</v>
      </c>
      <c r="H62" s="5">
        <f t="shared" si="2"/>
        <v>0.6000000000000001</v>
      </c>
      <c r="I62" s="6">
        <f t="shared" si="1"/>
        <v>0.01000000000000012</v>
      </c>
    </row>
    <row r="63" spans="1:9" ht="15">
      <c r="A63" s="4">
        <v>0.6</v>
      </c>
      <c r="B63" s="5">
        <v>0.02</v>
      </c>
      <c r="C63" s="5">
        <v>0.0218</v>
      </c>
      <c r="D63" s="5">
        <f t="shared" si="8"/>
        <v>0.041800000000000004</v>
      </c>
      <c r="E63" s="5">
        <f t="shared" si="9"/>
        <v>0.02508</v>
      </c>
      <c r="F63" s="5">
        <f t="shared" si="10"/>
        <v>0.62508</v>
      </c>
      <c r="G63" s="5">
        <f t="shared" si="11"/>
        <v>0.6000000000000001</v>
      </c>
      <c r="H63" s="5">
        <f t="shared" si="2"/>
        <v>0.6000000000000001</v>
      </c>
      <c r="I63" s="6">
        <f t="shared" si="1"/>
        <v>0</v>
      </c>
    </row>
    <row r="64" spans="1:9" ht="15">
      <c r="A64" s="4">
        <v>0.61</v>
      </c>
      <c r="B64" s="5">
        <v>0.02</v>
      </c>
      <c r="C64" s="5">
        <v>0.0218</v>
      </c>
      <c r="D64" s="5">
        <f t="shared" si="8"/>
        <v>0.041800000000000004</v>
      </c>
      <c r="E64" s="5">
        <f t="shared" si="9"/>
        <v>0.025498000000000003</v>
      </c>
      <c r="F64" s="5">
        <f t="shared" si="10"/>
        <v>0.635498</v>
      </c>
      <c r="G64" s="5">
        <f t="shared" si="11"/>
        <v>0.6000000000000001</v>
      </c>
      <c r="H64" s="5">
        <f t="shared" si="2"/>
        <v>0.61</v>
      </c>
      <c r="I64" s="6">
        <f t="shared" si="1"/>
        <v>0</v>
      </c>
    </row>
    <row r="65" spans="1:9" ht="15">
      <c r="A65" s="4">
        <v>0.62</v>
      </c>
      <c r="B65" s="5">
        <v>0.02</v>
      </c>
      <c r="C65" s="5">
        <v>0.0218</v>
      </c>
      <c r="D65" s="5">
        <f t="shared" si="8"/>
        <v>0.041800000000000004</v>
      </c>
      <c r="E65" s="5">
        <f t="shared" si="9"/>
        <v>0.025916</v>
      </c>
      <c r="F65" s="5">
        <f t="shared" si="10"/>
        <v>0.645916</v>
      </c>
      <c r="G65" s="5">
        <f t="shared" si="11"/>
        <v>0.6000000000000001</v>
      </c>
      <c r="H65" s="5">
        <f t="shared" si="2"/>
        <v>0.62</v>
      </c>
      <c r="I65" s="6">
        <f t="shared" si="1"/>
        <v>0</v>
      </c>
    </row>
    <row r="66" spans="1:9" ht="15">
      <c r="A66" s="4">
        <v>0.63</v>
      </c>
      <c r="B66" s="5">
        <v>0.02</v>
      </c>
      <c r="C66" s="5">
        <v>0.0218</v>
      </c>
      <c r="D66" s="5">
        <f t="shared" si="8"/>
        <v>0.041800000000000004</v>
      </c>
      <c r="E66" s="5">
        <f t="shared" si="9"/>
        <v>0.026334000000000003</v>
      </c>
      <c r="F66" s="5">
        <f t="shared" si="10"/>
        <v>0.656334</v>
      </c>
      <c r="G66" s="5">
        <f t="shared" si="11"/>
        <v>0.65</v>
      </c>
      <c r="H66" s="5">
        <f t="shared" si="2"/>
        <v>0.65</v>
      </c>
      <c r="I66" s="6">
        <f aca="true" t="shared" si="12" ref="I66:I129">H66-A66</f>
        <v>0.020000000000000018</v>
      </c>
    </row>
    <row r="67" spans="1:9" ht="15">
      <c r="A67" s="4">
        <v>0.64</v>
      </c>
      <c r="B67" s="5">
        <v>0.02</v>
      </c>
      <c r="C67" s="5">
        <v>0.0218</v>
      </c>
      <c r="D67" s="5">
        <f t="shared" si="8"/>
        <v>0.041800000000000004</v>
      </c>
      <c r="E67" s="5">
        <f t="shared" si="9"/>
        <v>0.026752</v>
      </c>
      <c r="F67" s="5">
        <f t="shared" si="10"/>
        <v>0.666752</v>
      </c>
      <c r="G67" s="5">
        <f t="shared" si="11"/>
        <v>0.65</v>
      </c>
      <c r="H67" s="5">
        <f t="shared" si="2"/>
        <v>0.65</v>
      </c>
      <c r="I67" s="6">
        <f t="shared" si="12"/>
        <v>0.010000000000000009</v>
      </c>
    </row>
    <row r="68" spans="1:9" ht="15">
      <c r="A68" s="4">
        <v>0.65</v>
      </c>
      <c r="B68" s="5">
        <v>0.02</v>
      </c>
      <c r="C68" s="5">
        <v>0.0218</v>
      </c>
      <c r="D68" s="5">
        <f t="shared" si="8"/>
        <v>0.041800000000000004</v>
      </c>
      <c r="E68" s="5">
        <f t="shared" si="9"/>
        <v>0.027170000000000003</v>
      </c>
      <c r="F68" s="5">
        <f t="shared" si="10"/>
        <v>0.67717</v>
      </c>
      <c r="G68" s="5">
        <f t="shared" si="11"/>
        <v>0.65</v>
      </c>
      <c r="H68" s="5">
        <f aca="true" t="shared" si="13" ref="H68:H131">IF((FLOOR(G68,0.05))&lt;A68,A68,(FLOOR(G68,0.05)))</f>
        <v>0.65</v>
      </c>
      <c r="I68" s="6">
        <f t="shared" si="12"/>
        <v>0</v>
      </c>
    </row>
    <row r="69" spans="1:9" ht="15">
      <c r="A69" s="4">
        <v>0.66</v>
      </c>
      <c r="B69" s="5">
        <v>0.02</v>
      </c>
      <c r="C69" s="5">
        <v>0.0218</v>
      </c>
      <c r="D69" s="5">
        <f t="shared" si="8"/>
        <v>0.041800000000000004</v>
      </c>
      <c r="E69" s="5">
        <f t="shared" si="9"/>
        <v>0.027588000000000005</v>
      </c>
      <c r="F69" s="5">
        <f t="shared" si="10"/>
        <v>0.6875880000000001</v>
      </c>
      <c r="G69" s="5">
        <f t="shared" si="11"/>
        <v>0.65</v>
      </c>
      <c r="H69" s="5">
        <f t="shared" si="13"/>
        <v>0.66</v>
      </c>
      <c r="I69" s="6">
        <f t="shared" si="12"/>
        <v>0</v>
      </c>
    </row>
    <row r="70" spans="1:9" ht="15">
      <c r="A70" s="4">
        <v>0.67</v>
      </c>
      <c r="B70" s="5">
        <v>0.02</v>
      </c>
      <c r="C70" s="5">
        <v>0.0218</v>
      </c>
      <c r="D70" s="5">
        <f t="shared" si="8"/>
        <v>0.041800000000000004</v>
      </c>
      <c r="E70" s="5">
        <f t="shared" si="9"/>
        <v>0.028006000000000003</v>
      </c>
      <c r="F70" s="5">
        <f t="shared" si="10"/>
        <v>0.698006</v>
      </c>
      <c r="G70" s="5">
        <f t="shared" si="11"/>
        <v>0.65</v>
      </c>
      <c r="H70" s="5">
        <f t="shared" si="13"/>
        <v>0.67</v>
      </c>
      <c r="I70" s="6">
        <f t="shared" si="12"/>
        <v>0</v>
      </c>
    </row>
    <row r="71" spans="1:9" ht="15">
      <c r="A71" s="4">
        <v>0.68</v>
      </c>
      <c r="B71" s="5">
        <v>0.02</v>
      </c>
      <c r="C71" s="5">
        <v>0.0218</v>
      </c>
      <c r="D71" s="5">
        <f t="shared" si="8"/>
        <v>0.041800000000000004</v>
      </c>
      <c r="E71" s="5">
        <f t="shared" si="9"/>
        <v>0.028424000000000005</v>
      </c>
      <c r="F71" s="5">
        <f t="shared" si="10"/>
        <v>0.708424</v>
      </c>
      <c r="G71" s="5">
        <f t="shared" si="11"/>
        <v>0.7000000000000001</v>
      </c>
      <c r="H71" s="5">
        <f t="shared" si="13"/>
        <v>0.7000000000000001</v>
      </c>
      <c r="I71" s="6">
        <f t="shared" si="12"/>
        <v>0.020000000000000018</v>
      </c>
    </row>
    <row r="72" spans="1:9" ht="15">
      <c r="A72" s="4">
        <v>0.69</v>
      </c>
      <c r="B72" s="5">
        <v>0.02</v>
      </c>
      <c r="C72" s="5">
        <v>0.0218</v>
      </c>
      <c r="D72" s="5">
        <f t="shared" si="8"/>
        <v>0.041800000000000004</v>
      </c>
      <c r="E72" s="5">
        <f t="shared" si="9"/>
        <v>0.028842</v>
      </c>
      <c r="F72" s="5">
        <f t="shared" si="10"/>
        <v>0.718842</v>
      </c>
      <c r="G72" s="5">
        <f t="shared" si="11"/>
        <v>0.7000000000000001</v>
      </c>
      <c r="H72" s="5">
        <f t="shared" si="13"/>
        <v>0.7000000000000001</v>
      </c>
      <c r="I72" s="6">
        <f t="shared" si="12"/>
        <v>0.01000000000000012</v>
      </c>
    </row>
    <row r="73" spans="1:9" ht="15">
      <c r="A73" s="4">
        <v>0.7</v>
      </c>
      <c r="B73" s="5">
        <v>0.02</v>
      </c>
      <c r="C73" s="5">
        <v>0.0218</v>
      </c>
      <c r="D73" s="5">
        <f t="shared" si="8"/>
        <v>0.041800000000000004</v>
      </c>
      <c r="E73" s="5">
        <f t="shared" si="9"/>
        <v>0.02926</v>
      </c>
      <c r="F73" s="5">
        <f t="shared" si="10"/>
        <v>0.7292599999999999</v>
      </c>
      <c r="G73" s="5">
        <f t="shared" si="11"/>
        <v>0.7000000000000001</v>
      </c>
      <c r="H73" s="5">
        <f t="shared" si="13"/>
        <v>0.7000000000000001</v>
      </c>
      <c r="I73" s="6">
        <f t="shared" si="12"/>
        <v>0</v>
      </c>
    </row>
    <row r="74" spans="1:9" ht="15">
      <c r="A74" s="4">
        <v>0.71</v>
      </c>
      <c r="B74" s="5">
        <v>0.02</v>
      </c>
      <c r="C74" s="5">
        <v>0.0218</v>
      </c>
      <c r="D74" s="5">
        <f t="shared" si="8"/>
        <v>0.041800000000000004</v>
      </c>
      <c r="E74" s="5">
        <f t="shared" si="9"/>
        <v>0.029678</v>
      </c>
      <c r="F74" s="5">
        <f t="shared" si="10"/>
        <v>0.739678</v>
      </c>
      <c r="G74" s="5">
        <f t="shared" si="11"/>
        <v>0.7000000000000001</v>
      </c>
      <c r="H74" s="5">
        <f t="shared" si="13"/>
        <v>0.71</v>
      </c>
      <c r="I74" s="6">
        <f t="shared" si="12"/>
        <v>0</v>
      </c>
    </row>
    <row r="75" spans="1:9" ht="15">
      <c r="A75" s="4">
        <v>0.72</v>
      </c>
      <c r="B75" s="5">
        <v>0.02</v>
      </c>
      <c r="C75" s="5">
        <v>0.0218</v>
      </c>
      <c r="D75" s="5">
        <f t="shared" si="8"/>
        <v>0.041800000000000004</v>
      </c>
      <c r="E75" s="5">
        <f t="shared" si="9"/>
        <v>0.030096</v>
      </c>
      <c r="F75" s="5">
        <f t="shared" si="10"/>
        <v>0.750096</v>
      </c>
      <c r="G75" s="5">
        <f t="shared" si="11"/>
        <v>0.75</v>
      </c>
      <c r="H75" s="5">
        <f t="shared" si="13"/>
        <v>0.75</v>
      </c>
      <c r="I75" s="6">
        <f t="shared" si="12"/>
        <v>0.030000000000000027</v>
      </c>
    </row>
    <row r="76" spans="1:9" ht="15">
      <c r="A76" s="4">
        <v>0.73</v>
      </c>
      <c r="B76" s="5">
        <v>0.02</v>
      </c>
      <c r="C76" s="5">
        <v>0.0218</v>
      </c>
      <c r="D76" s="5">
        <f t="shared" si="8"/>
        <v>0.041800000000000004</v>
      </c>
      <c r="E76" s="5">
        <f t="shared" si="9"/>
        <v>0.030514000000000003</v>
      </c>
      <c r="F76" s="5">
        <f t="shared" si="10"/>
        <v>0.760514</v>
      </c>
      <c r="G76" s="5">
        <f t="shared" si="11"/>
        <v>0.75</v>
      </c>
      <c r="H76" s="5">
        <f t="shared" si="13"/>
        <v>0.75</v>
      </c>
      <c r="I76" s="6">
        <f t="shared" si="12"/>
        <v>0.020000000000000018</v>
      </c>
    </row>
    <row r="77" spans="1:9" ht="15">
      <c r="A77" s="4">
        <v>0.74</v>
      </c>
      <c r="B77" s="5">
        <v>0.02</v>
      </c>
      <c r="C77" s="5">
        <v>0.0218</v>
      </c>
      <c r="D77" s="5">
        <f t="shared" si="8"/>
        <v>0.041800000000000004</v>
      </c>
      <c r="E77" s="5">
        <f t="shared" si="9"/>
        <v>0.030932</v>
      </c>
      <c r="F77" s="5">
        <f t="shared" si="10"/>
        <v>0.770932</v>
      </c>
      <c r="G77" s="5">
        <f t="shared" si="11"/>
        <v>0.75</v>
      </c>
      <c r="H77" s="5">
        <f t="shared" si="13"/>
        <v>0.75</v>
      </c>
      <c r="I77" s="6">
        <f t="shared" si="12"/>
        <v>0.010000000000000009</v>
      </c>
    </row>
    <row r="78" spans="1:9" ht="15">
      <c r="A78" s="4">
        <v>0.75</v>
      </c>
      <c r="B78" s="5">
        <v>0.02</v>
      </c>
      <c r="C78" s="5">
        <v>0.0218</v>
      </c>
      <c r="D78" s="5">
        <f t="shared" si="8"/>
        <v>0.041800000000000004</v>
      </c>
      <c r="E78" s="5">
        <f t="shared" si="9"/>
        <v>0.03135</v>
      </c>
      <c r="F78" s="5">
        <f t="shared" si="10"/>
        <v>0.78135</v>
      </c>
      <c r="G78" s="5">
        <f t="shared" si="11"/>
        <v>0.75</v>
      </c>
      <c r="H78" s="5">
        <f t="shared" si="13"/>
        <v>0.75</v>
      </c>
      <c r="I78" s="6">
        <f t="shared" si="12"/>
        <v>0</v>
      </c>
    </row>
    <row r="79" spans="1:9" ht="15">
      <c r="A79" s="4">
        <v>0.76</v>
      </c>
      <c r="B79" s="5">
        <v>0.02</v>
      </c>
      <c r="C79" s="5">
        <v>0.0218</v>
      </c>
      <c r="D79" s="5">
        <f t="shared" si="8"/>
        <v>0.041800000000000004</v>
      </c>
      <c r="E79" s="5">
        <f t="shared" si="9"/>
        <v>0.031768000000000005</v>
      </c>
      <c r="F79" s="5">
        <f t="shared" si="10"/>
        <v>0.791768</v>
      </c>
      <c r="G79" s="5">
        <f t="shared" si="11"/>
        <v>0.75</v>
      </c>
      <c r="H79" s="5">
        <f t="shared" si="13"/>
        <v>0.76</v>
      </c>
      <c r="I79" s="6">
        <f t="shared" si="12"/>
        <v>0</v>
      </c>
    </row>
    <row r="80" spans="1:9" ht="15">
      <c r="A80" s="4">
        <v>0.77</v>
      </c>
      <c r="B80" s="5">
        <v>0.02</v>
      </c>
      <c r="C80" s="5">
        <v>0.0218</v>
      </c>
      <c r="D80" s="5">
        <f t="shared" si="8"/>
        <v>0.041800000000000004</v>
      </c>
      <c r="E80" s="5">
        <f t="shared" si="9"/>
        <v>0.032186000000000006</v>
      </c>
      <c r="F80" s="5">
        <f t="shared" si="10"/>
        <v>0.8021860000000001</v>
      </c>
      <c r="G80" s="5">
        <f t="shared" si="11"/>
        <v>0.8</v>
      </c>
      <c r="H80" s="5">
        <f t="shared" si="13"/>
        <v>0.8</v>
      </c>
      <c r="I80" s="6">
        <f t="shared" si="12"/>
        <v>0.030000000000000027</v>
      </c>
    </row>
    <row r="81" spans="1:9" ht="15">
      <c r="A81" s="4">
        <v>0.78</v>
      </c>
      <c r="B81" s="5">
        <v>0.02</v>
      </c>
      <c r="C81" s="5">
        <v>0.0218</v>
      </c>
      <c r="D81" s="5">
        <f t="shared" si="8"/>
        <v>0.041800000000000004</v>
      </c>
      <c r="E81" s="5">
        <f t="shared" si="9"/>
        <v>0.032604</v>
      </c>
      <c r="F81" s="5">
        <f t="shared" si="10"/>
        <v>0.812604</v>
      </c>
      <c r="G81" s="5">
        <f t="shared" si="11"/>
        <v>0.8</v>
      </c>
      <c r="H81" s="5">
        <f t="shared" si="13"/>
        <v>0.8</v>
      </c>
      <c r="I81" s="6">
        <f t="shared" si="12"/>
        <v>0.020000000000000018</v>
      </c>
    </row>
    <row r="82" spans="1:9" ht="15">
      <c r="A82" s="4">
        <v>0.79</v>
      </c>
      <c r="B82" s="5">
        <v>0.02</v>
      </c>
      <c r="C82" s="5">
        <v>0.0218</v>
      </c>
      <c r="D82" s="5">
        <f t="shared" si="8"/>
        <v>0.041800000000000004</v>
      </c>
      <c r="E82" s="5">
        <f t="shared" si="9"/>
        <v>0.033022</v>
      </c>
      <c r="F82" s="5">
        <f t="shared" si="10"/>
        <v>0.823022</v>
      </c>
      <c r="G82" s="5">
        <f t="shared" si="11"/>
        <v>0.8</v>
      </c>
      <c r="H82" s="5">
        <f t="shared" si="13"/>
        <v>0.8</v>
      </c>
      <c r="I82" s="6">
        <f t="shared" si="12"/>
        <v>0.010000000000000009</v>
      </c>
    </row>
    <row r="83" spans="1:9" ht="15">
      <c r="A83" s="4">
        <v>0.8</v>
      </c>
      <c r="B83" s="5">
        <v>0.02</v>
      </c>
      <c r="C83" s="5">
        <v>0.0218</v>
      </c>
      <c r="D83" s="5">
        <f t="shared" si="8"/>
        <v>0.041800000000000004</v>
      </c>
      <c r="E83" s="5">
        <f t="shared" si="9"/>
        <v>0.033440000000000004</v>
      </c>
      <c r="F83" s="5">
        <f t="shared" si="10"/>
        <v>0.8334400000000001</v>
      </c>
      <c r="G83" s="5">
        <f t="shared" si="11"/>
        <v>0.8</v>
      </c>
      <c r="H83" s="5">
        <f t="shared" si="13"/>
        <v>0.8</v>
      </c>
      <c r="I83" s="6">
        <f t="shared" si="12"/>
        <v>0</v>
      </c>
    </row>
    <row r="84" spans="1:9" ht="15">
      <c r="A84" s="4">
        <v>0.81</v>
      </c>
      <c r="B84" s="5">
        <v>0.02</v>
      </c>
      <c r="C84" s="5">
        <v>0.0218</v>
      </c>
      <c r="D84" s="5">
        <f t="shared" si="8"/>
        <v>0.041800000000000004</v>
      </c>
      <c r="E84" s="5">
        <f t="shared" si="9"/>
        <v>0.033858000000000006</v>
      </c>
      <c r="F84" s="5">
        <f t="shared" si="10"/>
        <v>0.8438580000000001</v>
      </c>
      <c r="G84" s="5">
        <f t="shared" si="11"/>
        <v>0.8</v>
      </c>
      <c r="H84" s="5">
        <f t="shared" si="13"/>
        <v>0.81</v>
      </c>
      <c r="I84" s="6">
        <f t="shared" si="12"/>
        <v>0</v>
      </c>
    </row>
    <row r="85" spans="1:9" ht="15">
      <c r="A85" s="4">
        <v>0.82</v>
      </c>
      <c r="B85" s="5">
        <v>0.02</v>
      </c>
      <c r="C85" s="5">
        <v>0.0218</v>
      </c>
      <c r="D85" s="5">
        <f t="shared" si="8"/>
        <v>0.041800000000000004</v>
      </c>
      <c r="E85" s="5">
        <f t="shared" si="9"/>
        <v>0.034276</v>
      </c>
      <c r="F85" s="5">
        <f t="shared" si="10"/>
        <v>0.8542759999999999</v>
      </c>
      <c r="G85" s="5">
        <f t="shared" si="11"/>
        <v>0.8500000000000001</v>
      </c>
      <c r="H85" s="5">
        <f t="shared" si="13"/>
        <v>0.8500000000000001</v>
      </c>
      <c r="I85" s="6">
        <f t="shared" si="12"/>
        <v>0.030000000000000138</v>
      </c>
    </row>
    <row r="86" spans="1:9" ht="15">
      <c r="A86" s="4">
        <v>0.83</v>
      </c>
      <c r="B86" s="5">
        <v>0.02</v>
      </c>
      <c r="C86" s="5">
        <v>0.0218</v>
      </c>
      <c r="D86" s="5">
        <f t="shared" si="8"/>
        <v>0.041800000000000004</v>
      </c>
      <c r="E86" s="5">
        <f t="shared" si="9"/>
        <v>0.034694</v>
      </c>
      <c r="F86" s="5">
        <f t="shared" si="10"/>
        <v>0.864694</v>
      </c>
      <c r="G86" s="5">
        <f aca="true" t="shared" si="14" ref="G86:G117">FLOOR(F86,0.05)</f>
        <v>0.8500000000000001</v>
      </c>
      <c r="H86" s="5">
        <f t="shared" si="13"/>
        <v>0.8500000000000001</v>
      </c>
      <c r="I86" s="6">
        <f t="shared" si="12"/>
        <v>0.02000000000000013</v>
      </c>
    </row>
    <row r="87" spans="1:9" ht="15">
      <c r="A87" s="4">
        <v>0.84</v>
      </c>
      <c r="B87" s="5">
        <v>0.02</v>
      </c>
      <c r="C87" s="5">
        <v>0.0218</v>
      </c>
      <c r="D87" s="5">
        <f t="shared" si="8"/>
        <v>0.041800000000000004</v>
      </c>
      <c r="E87" s="5">
        <f t="shared" si="9"/>
        <v>0.035112000000000004</v>
      </c>
      <c r="F87" s="5">
        <f t="shared" si="10"/>
        <v>0.875112</v>
      </c>
      <c r="G87" s="5">
        <f t="shared" si="14"/>
        <v>0.8500000000000001</v>
      </c>
      <c r="H87" s="5">
        <f t="shared" si="13"/>
        <v>0.8500000000000001</v>
      </c>
      <c r="I87" s="6">
        <f t="shared" si="12"/>
        <v>0.01000000000000012</v>
      </c>
    </row>
    <row r="88" spans="1:9" ht="15">
      <c r="A88" s="4">
        <v>0.85</v>
      </c>
      <c r="B88" s="5">
        <v>0.02</v>
      </c>
      <c r="C88" s="5">
        <v>0.0218</v>
      </c>
      <c r="D88" s="5">
        <f t="shared" si="8"/>
        <v>0.041800000000000004</v>
      </c>
      <c r="E88" s="5">
        <f t="shared" si="9"/>
        <v>0.03553</v>
      </c>
      <c r="F88" s="5">
        <f t="shared" si="10"/>
        <v>0.8855299999999999</v>
      </c>
      <c r="G88" s="5">
        <f t="shared" si="14"/>
        <v>0.8500000000000001</v>
      </c>
      <c r="H88" s="5">
        <f t="shared" si="13"/>
        <v>0.8500000000000001</v>
      </c>
      <c r="I88" s="6">
        <f t="shared" si="12"/>
        <v>0</v>
      </c>
    </row>
    <row r="89" spans="1:9" ht="15">
      <c r="A89" s="4">
        <v>0.86</v>
      </c>
      <c r="B89" s="5">
        <v>0.02</v>
      </c>
      <c r="C89" s="5">
        <v>0.0218</v>
      </c>
      <c r="D89" s="5">
        <f t="shared" si="8"/>
        <v>0.041800000000000004</v>
      </c>
      <c r="E89" s="5">
        <f t="shared" si="9"/>
        <v>0.035948</v>
      </c>
      <c r="F89" s="5">
        <f t="shared" si="10"/>
        <v>0.895948</v>
      </c>
      <c r="G89" s="5">
        <f t="shared" si="14"/>
        <v>0.8500000000000001</v>
      </c>
      <c r="H89" s="5">
        <f t="shared" si="13"/>
        <v>0.86</v>
      </c>
      <c r="I89" s="6">
        <f t="shared" si="12"/>
        <v>0</v>
      </c>
    </row>
    <row r="90" spans="1:9" ht="15">
      <c r="A90" s="4">
        <v>0.87</v>
      </c>
      <c r="B90" s="5">
        <v>0.02</v>
      </c>
      <c r="C90" s="5">
        <v>0.0218</v>
      </c>
      <c r="D90" s="5">
        <f t="shared" si="8"/>
        <v>0.041800000000000004</v>
      </c>
      <c r="E90" s="5">
        <f t="shared" si="9"/>
        <v>0.036366</v>
      </c>
      <c r="F90" s="5">
        <f t="shared" si="10"/>
        <v>0.906366</v>
      </c>
      <c r="G90" s="5">
        <f t="shared" si="14"/>
        <v>0.9</v>
      </c>
      <c r="H90" s="5">
        <f t="shared" si="13"/>
        <v>0.9</v>
      </c>
      <c r="I90" s="6">
        <f t="shared" si="12"/>
        <v>0.030000000000000027</v>
      </c>
    </row>
    <row r="91" spans="1:9" ht="15">
      <c r="A91" s="4">
        <v>0.88</v>
      </c>
      <c r="B91" s="5">
        <v>0.02</v>
      </c>
      <c r="C91" s="5">
        <v>0.0218</v>
      </c>
      <c r="D91" s="5">
        <f t="shared" si="8"/>
        <v>0.041800000000000004</v>
      </c>
      <c r="E91" s="5">
        <f t="shared" si="9"/>
        <v>0.036784000000000004</v>
      </c>
      <c r="F91" s="5">
        <f t="shared" si="10"/>
        <v>0.916784</v>
      </c>
      <c r="G91" s="5">
        <f t="shared" si="14"/>
        <v>0.9</v>
      </c>
      <c r="H91" s="5">
        <f t="shared" si="13"/>
        <v>0.9</v>
      </c>
      <c r="I91" s="6">
        <f t="shared" si="12"/>
        <v>0.020000000000000018</v>
      </c>
    </row>
    <row r="92" spans="1:9" ht="15">
      <c r="A92" s="4">
        <v>0.89</v>
      </c>
      <c r="B92" s="5">
        <v>0.02</v>
      </c>
      <c r="C92" s="5">
        <v>0.0218</v>
      </c>
      <c r="D92" s="5">
        <f t="shared" si="8"/>
        <v>0.041800000000000004</v>
      </c>
      <c r="E92" s="5">
        <f t="shared" si="9"/>
        <v>0.037202000000000006</v>
      </c>
      <c r="F92" s="5">
        <f t="shared" si="10"/>
        <v>0.927202</v>
      </c>
      <c r="G92" s="5">
        <f t="shared" si="14"/>
        <v>0.9</v>
      </c>
      <c r="H92" s="5">
        <f t="shared" si="13"/>
        <v>0.9</v>
      </c>
      <c r="I92" s="6">
        <f t="shared" si="12"/>
        <v>0.010000000000000009</v>
      </c>
    </row>
    <row r="93" spans="1:9" ht="15">
      <c r="A93" s="4">
        <v>0.9</v>
      </c>
      <c r="B93" s="5">
        <v>0.02</v>
      </c>
      <c r="C93" s="5">
        <v>0.0218</v>
      </c>
      <c r="D93" s="5">
        <f t="shared" si="8"/>
        <v>0.041800000000000004</v>
      </c>
      <c r="E93" s="5">
        <f t="shared" si="9"/>
        <v>0.03762000000000001</v>
      </c>
      <c r="F93" s="5">
        <f t="shared" si="10"/>
        <v>0.93762</v>
      </c>
      <c r="G93" s="5">
        <f t="shared" si="14"/>
        <v>0.9</v>
      </c>
      <c r="H93" s="5">
        <f t="shared" si="13"/>
        <v>0.9</v>
      </c>
      <c r="I93" s="6">
        <f t="shared" si="12"/>
        <v>0</v>
      </c>
    </row>
    <row r="94" spans="1:9" ht="15">
      <c r="A94" s="4">
        <v>0.91</v>
      </c>
      <c r="B94" s="5">
        <v>0.02</v>
      </c>
      <c r="C94" s="5">
        <v>0.0218</v>
      </c>
      <c r="D94" s="5">
        <f t="shared" si="8"/>
        <v>0.041800000000000004</v>
      </c>
      <c r="E94" s="5">
        <f t="shared" si="9"/>
        <v>0.038038</v>
      </c>
      <c r="F94" s="5">
        <f t="shared" si="10"/>
        <v>0.948038</v>
      </c>
      <c r="G94" s="5">
        <f t="shared" si="14"/>
        <v>0.9</v>
      </c>
      <c r="H94" s="5">
        <f t="shared" si="13"/>
        <v>0.91</v>
      </c>
      <c r="I94" s="6">
        <f t="shared" si="12"/>
        <v>0</v>
      </c>
    </row>
    <row r="95" spans="1:9" ht="15">
      <c r="A95" s="4">
        <v>0.92</v>
      </c>
      <c r="B95" s="5">
        <v>0.02</v>
      </c>
      <c r="C95" s="5">
        <v>0.0218</v>
      </c>
      <c r="D95" s="5">
        <f t="shared" si="8"/>
        <v>0.041800000000000004</v>
      </c>
      <c r="E95" s="5">
        <f t="shared" si="9"/>
        <v>0.038456000000000004</v>
      </c>
      <c r="F95" s="5">
        <f t="shared" si="10"/>
        <v>0.9584560000000001</v>
      </c>
      <c r="G95" s="5">
        <f t="shared" si="14"/>
        <v>0.9500000000000001</v>
      </c>
      <c r="H95" s="5">
        <f t="shared" si="13"/>
        <v>0.9500000000000001</v>
      </c>
      <c r="I95" s="6">
        <f t="shared" si="12"/>
        <v>0.030000000000000027</v>
      </c>
    </row>
    <row r="96" spans="1:9" ht="15">
      <c r="A96" s="4">
        <v>0.93</v>
      </c>
      <c r="B96" s="5">
        <v>0.02</v>
      </c>
      <c r="C96" s="5">
        <v>0.0218</v>
      </c>
      <c r="D96" s="5">
        <f t="shared" si="8"/>
        <v>0.041800000000000004</v>
      </c>
      <c r="E96" s="5">
        <f t="shared" si="9"/>
        <v>0.038874000000000006</v>
      </c>
      <c r="F96" s="5">
        <f t="shared" si="10"/>
        <v>0.968874</v>
      </c>
      <c r="G96" s="5">
        <f t="shared" si="14"/>
        <v>0.9500000000000001</v>
      </c>
      <c r="H96" s="5">
        <f t="shared" si="13"/>
        <v>0.9500000000000001</v>
      </c>
      <c r="I96" s="6">
        <f t="shared" si="12"/>
        <v>0.020000000000000018</v>
      </c>
    </row>
    <row r="97" spans="1:9" ht="15">
      <c r="A97" s="4">
        <v>0.94</v>
      </c>
      <c r="B97" s="5">
        <v>0.02</v>
      </c>
      <c r="C97" s="5">
        <v>0.0218</v>
      </c>
      <c r="D97" s="5">
        <f t="shared" si="8"/>
        <v>0.041800000000000004</v>
      </c>
      <c r="E97" s="5">
        <f t="shared" si="9"/>
        <v>0.039292</v>
      </c>
      <c r="F97" s="5">
        <f t="shared" si="10"/>
        <v>0.9792919999999999</v>
      </c>
      <c r="G97" s="5">
        <f t="shared" si="14"/>
        <v>0.9500000000000001</v>
      </c>
      <c r="H97" s="5">
        <f t="shared" si="13"/>
        <v>0.9500000000000001</v>
      </c>
      <c r="I97" s="6">
        <f t="shared" si="12"/>
        <v>0.01000000000000012</v>
      </c>
    </row>
    <row r="98" spans="1:9" ht="15">
      <c r="A98" s="4">
        <v>0.95</v>
      </c>
      <c r="B98" s="5">
        <v>0.02</v>
      </c>
      <c r="C98" s="5">
        <v>0.0218</v>
      </c>
      <c r="D98" s="5">
        <f t="shared" si="8"/>
        <v>0.041800000000000004</v>
      </c>
      <c r="E98" s="5">
        <f t="shared" si="9"/>
        <v>0.03971</v>
      </c>
      <c r="F98" s="5">
        <f t="shared" si="10"/>
        <v>0.98971</v>
      </c>
      <c r="G98" s="5">
        <f t="shared" si="14"/>
        <v>0.9500000000000001</v>
      </c>
      <c r="H98" s="5">
        <f t="shared" si="13"/>
        <v>0.9500000000000001</v>
      </c>
      <c r="I98" s="6">
        <f t="shared" si="12"/>
        <v>0</v>
      </c>
    </row>
    <row r="99" spans="1:9" ht="15">
      <c r="A99" s="4">
        <v>0.96</v>
      </c>
      <c r="B99" s="5">
        <v>0.02</v>
      </c>
      <c r="C99" s="5">
        <v>0.0218</v>
      </c>
      <c r="D99" s="5">
        <f t="shared" si="8"/>
        <v>0.041800000000000004</v>
      </c>
      <c r="E99" s="5">
        <f t="shared" si="9"/>
        <v>0.040128000000000004</v>
      </c>
      <c r="F99" s="5">
        <f t="shared" si="10"/>
        <v>1.000128</v>
      </c>
      <c r="G99" s="5">
        <f t="shared" si="14"/>
        <v>1</v>
      </c>
      <c r="H99" s="5">
        <f t="shared" si="13"/>
        <v>1</v>
      </c>
      <c r="I99" s="6">
        <f t="shared" si="12"/>
        <v>0.040000000000000036</v>
      </c>
    </row>
    <row r="100" spans="1:9" ht="15">
      <c r="A100" s="4">
        <v>0.97</v>
      </c>
      <c r="B100" s="5">
        <v>0.02</v>
      </c>
      <c r="C100" s="5">
        <v>0.0218</v>
      </c>
      <c r="D100" s="5">
        <f t="shared" si="8"/>
        <v>0.041800000000000004</v>
      </c>
      <c r="E100" s="5">
        <f t="shared" si="9"/>
        <v>0.040546000000000006</v>
      </c>
      <c r="F100" s="5">
        <f t="shared" si="10"/>
        <v>1.010546</v>
      </c>
      <c r="G100" s="5">
        <f t="shared" si="14"/>
        <v>1</v>
      </c>
      <c r="H100" s="5">
        <f t="shared" si="13"/>
        <v>1</v>
      </c>
      <c r="I100" s="6">
        <f t="shared" si="12"/>
        <v>0.030000000000000027</v>
      </c>
    </row>
    <row r="101" spans="1:9" ht="15">
      <c r="A101" s="4">
        <v>0.98</v>
      </c>
      <c r="B101" s="5">
        <v>0.02</v>
      </c>
      <c r="C101" s="5">
        <v>0.0218</v>
      </c>
      <c r="D101" s="5">
        <f t="shared" si="8"/>
        <v>0.041800000000000004</v>
      </c>
      <c r="E101" s="5">
        <f t="shared" si="9"/>
        <v>0.040964</v>
      </c>
      <c r="F101" s="5">
        <f t="shared" si="10"/>
        <v>1.020964</v>
      </c>
      <c r="G101" s="5">
        <f t="shared" si="14"/>
        <v>1</v>
      </c>
      <c r="H101" s="5">
        <f t="shared" si="13"/>
        <v>1</v>
      </c>
      <c r="I101" s="6">
        <f t="shared" si="12"/>
        <v>0.020000000000000018</v>
      </c>
    </row>
    <row r="102" spans="1:9" ht="15">
      <c r="A102" s="4">
        <v>0.99</v>
      </c>
      <c r="B102" s="5">
        <v>0.02</v>
      </c>
      <c r="C102" s="5">
        <v>0.0218</v>
      </c>
      <c r="D102" s="5">
        <f t="shared" si="8"/>
        <v>0.041800000000000004</v>
      </c>
      <c r="E102" s="5">
        <f t="shared" si="9"/>
        <v>0.041382</v>
      </c>
      <c r="F102" s="5">
        <f t="shared" si="10"/>
        <v>1.031382</v>
      </c>
      <c r="G102" s="5">
        <f t="shared" si="14"/>
        <v>1</v>
      </c>
      <c r="H102" s="5">
        <f t="shared" si="13"/>
        <v>1</v>
      </c>
      <c r="I102" s="6">
        <f t="shared" si="12"/>
        <v>0.010000000000000009</v>
      </c>
    </row>
    <row r="103" spans="1:9" ht="15">
      <c r="A103" s="4">
        <v>1</v>
      </c>
      <c r="B103" s="5">
        <v>0.02</v>
      </c>
      <c r="C103" s="5">
        <v>0.0218</v>
      </c>
      <c r="D103" s="5">
        <f t="shared" si="8"/>
        <v>0.041800000000000004</v>
      </c>
      <c r="E103" s="5">
        <f t="shared" si="9"/>
        <v>0.041800000000000004</v>
      </c>
      <c r="F103" s="5">
        <f t="shared" si="10"/>
        <v>1.0418</v>
      </c>
      <c r="G103" s="5">
        <f t="shared" si="14"/>
        <v>1</v>
      </c>
      <c r="H103" s="5">
        <f t="shared" si="13"/>
        <v>1</v>
      </c>
      <c r="I103" s="6">
        <f t="shared" si="12"/>
        <v>0</v>
      </c>
    </row>
    <row r="104" spans="1:9" ht="15">
      <c r="A104" s="4">
        <v>1.01</v>
      </c>
      <c r="B104" s="5">
        <v>0.02</v>
      </c>
      <c r="C104" s="5">
        <v>0.0218</v>
      </c>
      <c r="D104" s="5">
        <f t="shared" si="8"/>
        <v>0.041800000000000004</v>
      </c>
      <c r="E104" s="5">
        <f t="shared" si="9"/>
        <v>0.042218000000000006</v>
      </c>
      <c r="F104" s="5">
        <f t="shared" si="10"/>
        <v>1.052218</v>
      </c>
      <c r="G104" s="5">
        <f t="shared" si="14"/>
        <v>1.05</v>
      </c>
      <c r="H104" s="5">
        <f t="shared" si="13"/>
        <v>1.05</v>
      </c>
      <c r="I104" s="6">
        <f t="shared" si="12"/>
        <v>0.040000000000000036</v>
      </c>
    </row>
    <row r="105" spans="1:9" ht="15">
      <c r="A105" s="4">
        <v>1.02</v>
      </c>
      <c r="B105" s="5">
        <v>0.02</v>
      </c>
      <c r="C105" s="5">
        <v>0.0218</v>
      </c>
      <c r="D105" s="5">
        <f t="shared" si="8"/>
        <v>0.041800000000000004</v>
      </c>
      <c r="E105" s="5">
        <f t="shared" si="9"/>
        <v>0.04263600000000001</v>
      </c>
      <c r="F105" s="5">
        <f t="shared" si="10"/>
        <v>1.062636</v>
      </c>
      <c r="G105" s="5">
        <f t="shared" si="14"/>
        <v>1.05</v>
      </c>
      <c r="H105" s="5">
        <f t="shared" si="13"/>
        <v>1.05</v>
      </c>
      <c r="I105" s="6">
        <f t="shared" si="12"/>
        <v>0.030000000000000027</v>
      </c>
    </row>
    <row r="106" spans="1:9" ht="15">
      <c r="A106" s="4">
        <v>1.03</v>
      </c>
      <c r="B106" s="5">
        <v>0.02</v>
      </c>
      <c r="C106" s="5">
        <v>0.0218</v>
      </c>
      <c r="D106" s="5">
        <f t="shared" si="8"/>
        <v>0.041800000000000004</v>
      </c>
      <c r="E106" s="5">
        <f t="shared" si="9"/>
        <v>0.043054</v>
      </c>
      <c r="F106" s="5">
        <f t="shared" si="10"/>
        <v>1.073054</v>
      </c>
      <c r="G106" s="5">
        <f t="shared" si="14"/>
        <v>1.05</v>
      </c>
      <c r="H106" s="5">
        <f t="shared" si="13"/>
        <v>1.05</v>
      </c>
      <c r="I106" s="6">
        <f t="shared" si="12"/>
        <v>0.020000000000000018</v>
      </c>
    </row>
    <row r="107" spans="1:9" ht="15">
      <c r="A107" s="4">
        <v>1.04</v>
      </c>
      <c r="B107" s="5">
        <v>0.02</v>
      </c>
      <c r="C107" s="5">
        <v>0.0218</v>
      </c>
      <c r="D107" s="5">
        <f t="shared" si="8"/>
        <v>0.041800000000000004</v>
      </c>
      <c r="E107" s="5">
        <f t="shared" si="9"/>
        <v>0.043472000000000004</v>
      </c>
      <c r="F107" s="5">
        <f t="shared" si="10"/>
        <v>1.083472</v>
      </c>
      <c r="G107" s="5">
        <f t="shared" si="14"/>
        <v>1.05</v>
      </c>
      <c r="H107" s="5">
        <f t="shared" si="13"/>
        <v>1.05</v>
      </c>
      <c r="I107" s="6">
        <f t="shared" si="12"/>
        <v>0.010000000000000009</v>
      </c>
    </row>
    <row r="108" spans="1:9" ht="15">
      <c r="A108" s="4">
        <v>1.05</v>
      </c>
      <c r="B108" s="5">
        <v>0.02</v>
      </c>
      <c r="C108" s="5">
        <v>0.0218</v>
      </c>
      <c r="D108" s="5">
        <f t="shared" si="8"/>
        <v>0.041800000000000004</v>
      </c>
      <c r="E108" s="5">
        <f t="shared" si="9"/>
        <v>0.043890000000000005</v>
      </c>
      <c r="F108" s="5">
        <f t="shared" si="10"/>
        <v>1.09389</v>
      </c>
      <c r="G108" s="5">
        <f t="shared" si="14"/>
        <v>1.05</v>
      </c>
      <c r="H108" s="5">
        <f t="shared" si="13"/>
        <v>1.05</v>
      </c>
      <c r="I108" s="6">
        <f t="shared" si="12"/>
        <v>0</v>
      </c>
    </row>
    <row r="109" spans="1:9" ht="15">
      <c r="A109" s="4">
        <v>1.06</v>
      </c>
      <c r="B109" s="5">
        <v>0.02</v>
      </c>
      <c r="C109" s="5">
        <v>0.0218</v>
      </c>
      <c r="D109" s="5">
        <f t="shared" si="8"/>
        <v>0.041800000000000004</v>
      </c>
      <c r="E109" s="5">
        <f t="shared" si="9"/>
        <v>0.04430800000000001</v>
      </c>
      <c r="F109" s="5">
        <f t="shared" si="10"/>
        <v>1.104308</v>
      </c>
      <c r="G109" s="5">
        <f t="shared" si="14"/>
        <v>1.1</v>
      </c>
      <c r="H109" s="5">
        <f t="shared" si="13"/>
        <v>1.1</v>
      </c>
      <c r="I109" s="6">
        <f t="shared" si="12"/>
        <v>0.040000000000000036</v>
      </c>
    </row>
    <row r="110" spans="1:9" ht="15">
      <c r="A110" s="4">
        <v>1.07</v>
      </c>
      <c r="B110" s="5">
        <v>0.02</v>
      </c>
      <c r="C110" s="5">
        <v>0.0218</v>
      </c>
      <c r="D110" s="5">
        <f t="shared" si="8"/>
        <v>0.041800000000000004</v>
      </c>
      <c r="E110" s="5">
        <f t="shared" si="9"/>
        <v>0.04472600000000001</v>
      </c>
      <c r="F110" s="5">
        <f t="shared" si="10"/>
        <v>1.114726</v>
      </c>
      <c r="G110" s="5">
        <f t="shared" si="14"/>
        <v>1.1</v>
      </c>
      <c r="H110" s="5">
        <f t="shared" si="13"/>
        <v>1.1</v>
      </c>
      <c r="I110" s="6">
        <f t="shared" si="12"/>
        <v>0.030000000000000027</v>
      </c>
    </row>
    <row r="111" spans="1:9" ht="15">
      <c r="A111" s="4">
        <v>1.08</v>
      </c>
      <c r="B111" s="5">
        <v>0.02</v>
      </c>
      <c r="C111" s="5">
        <v>0.0218</v>
      </c>
      <c r="D111" s="5">
        <f t="shared" si="8"/>
        <v>0.041800000000000004</v>
      </c>
      <c r="E111" s="5">
        <f t="shared" si="9"/>
        <v>0.04514400000000001</v>
      </c>
      <c r="F111" s="5">
        <f t="shared" si="10"/>
        <v>1.1251440000000001</v>
      </c>
      <c r="G111" s="5">
        <f t="shared" si="14"/>
        <v>1.1</v>
      </c>
      <c r="H111" s="5">
        <f t="shared" si="13"/>
        <v>1.1</v>
      </c>
      <c r="I111" s="6">
        <f t="shared" si="12"/>
        <v>0.020000000000000018</v>
      </c>
    </row>
    <row r="112" spans="1:9" ht="15">
      <c r="A112" s="4">
        <v>1.09</v>
      </c>
      <c r="B112" s="5">
        <v>0.02</v>
      </c>
      <c r="C112" s="5">
        <v>0.0218</v>
      </c>
      <c r="D112" s="5">
        <f t="shared" si="8"/>
        <v>0.041800000000000004</v>
      </c>
      <c r="E112" s="5">
        <f t="shared" si="9"/>
        <v>0.045562000000000005</v>
      </c>
      <c r="F112" s="5">
        <f t="shared" si="10"/>
        <v>1.1355620000000002</v>
      </c>
      <c r="G112" s="5">
        <f t="shared" si="14"/>
        <v>1.1</v>
      </c>
      <c r="H112" s="5">
        <f t="shared" si="13"/>
        <v>1.1</v>
      </c>
      <c r="I112" s="6">
        <f t="shared" si="12"/>
        <v>0.010000000000000009</v>
      </c>
    </row>
    <row r="113" spans="1:9" ht="15">
      <c r="A113" s="4">
        <v>1.1</v>
      </c>
      <c r="B113" s="5">
        <v>0.02</v>
      </c>
      <c r="C113" s="5">
        <v>0.0218</v>
      </c>
      <c r="D113" s="5">
        <f t="shared" si="8"/>
        <v>0.041800000000000004</v>
      </c>
      <c r="E113" s="5">
        <f t="shared" si="9"/>
        <v>0.04598000000000001</v>
      </c>
      <c r="F113" s="5">
        <f t="shared" si="10"/>
        <v>1.14598</v>
      </c>
      <c r="G113" s="5">
        <f t="shared" si="14"/>
        <v>1.1</v>
      </c>
      <c r="H113" s="5">
        <f t="shared" si="13"/>
        <v>1.1</v>
      </c>
      <c r="I113" s="6">
        <f t="shared" si="12"/>
        <v>0</v>
      </c>
    </row>
    <row r="114" spans="1:9" ht="15">
      <c r="A114" s="4">
        <v>1.11</v>
      </c>
      <c r="B114" s="5">
        <v>0.02</v>
      </c>
      <c r="C114" s="5">
        <v>0.0218</v>
      </c>
      <c r="D114" s="5">
        <f t="shared" si="8"/>
        <v>0.041800000000000004</v>
      </c>
      <c r="E114" s="5">
        <f t="shared" si="9"/>
        <v>0.04639800000000001</v>
      </c>
      <c r="F114" s="5">
        <f t="shared" si="10"/>
        <v>1.156398</v>
      </c>
      <c r="G114" s="5">
        <f t="shared" si="14"/>
        <v>1.1500000000000001</v>
      </c>
      <c r="H114" s="5">
        <f t="shared" si="13"/>
        <v>1.1500000000000001</v>
      </c>
      <c r="I114" s="6">
        <f t="shared" si="12"/>
        <v>0.040000000000000036</v>
      </c>
    </row>
    <row r="115" spans="1:9" ht="15">
      <c r="A115" s="4">
        <v>1.12</v>
      </c>
      <c r="B115" s="5">
        <v>0.02</v>
      </c>
      <c r="C115" s="5">
        <v>0.0218</v>
      </c>
      <c r="D115" s="5">
        <f t="shared" si="8"/>
        <v>0.041800000000000004</v>
      </c>
      <c r="E115" s="5">
        <f t="shared" si="9"/>
        <v>0.04681600000000001</v>
      </c>
      <c r="F115" s="5">
        <f t="shared" si="10"/>
        <v>1.166816</v>
      </c>
      <c r="G115" s="5">
        <f t="shared" si="14"/>
        <v>1.1500000000000001</v>
      </c>
      <c r="H115" s="5">
        <f t="shared" si="13"/>
        <v>1.1500000000000001</v>
      </c>
      <c r="I115" s="6">
        <f t="shared" si="12"/>
        <v>0.030000000000000027</v>
      </c>
    </row>
    <row r="116" spans="1:9" ht="15">
      <c r="A116" s="4">
        <v>1.13</v>
      </c>
      <c r="B116" s="5">
        <v>0.02</v>
      </c>
      <c r="C116" s="5">
        <v>0.0218</v>
      </c>
      <c r="D116" s="5">
        <f t="shared" si="8"/>
        <v>0.041800000000000004</v>
      </c>
      <c r="E116" s="5">
        <f t="shared" si="9"/>
        <v>0.047234</v>
      </c>
      <c r="F116" s="5">
        <f t="shared" si="10"/>
        <v>1.177234</v>
      </c>
      <c r="G116" s="5">
        <f t="shared" si="14"/>
        <v>1.1500000000000001</v>
      </c>
      <c r="H116" s="5">
        <f t="shared" si="13"/>
        <v>1.1500000000000001</v>
      </c>
      <c r="I116" s="6">
        <f t="shared" si="12"/>
        <v>0.02000000000000024</v>
      </c>
    </row>
    <row r="117" spans="1:9" ht="15">
      <c r="A117" s="4">
        <v>1.14</v>
      </c>
      <c r="B117" s="5">
        <v>0.02</v>
      </c>
      <c r="C117" s="5">
        <v>0.0218</v>
      </c>
      <c r="D117" s="5">
        <f t="shared" si="8"/>
        <v>0.041800000000000004</v>
      </c>
      <c r="E117" s="5">
        <f t="shared" si="9"/>
        <v>0.047652</v>
      </c>
      <c r="F117" s="5">
        <f t="shared" si="10"/>
        <v>1.187652</v>
      </c>
      <c r="G117" s="5">
        <f t="shared" si="14"/>
        <v>1.1500000000000001</v>
      </c>
      <c r="H117" s="5">
        <f t="shared" si="13"/>
        <v>1.1500000000000001</v>
      </c>
      <c r="I117" s="6">
        <f t="shared" si="12"/>
        <v>0.010000000000000231</v>
      </c>
    </row>
    <row r="118" spans="1:9" ht="15">
      <c r="A118" s="4">
        <v>1.15</v>
      </c>
      <c r="B118" s="5">
        <v>0.02</v>
      </c>
      <c r="C118" s="5">
        <v>0.0218</v>
      </c>
      <c r="D118" s="5">
        <f aca="true" t="shared" si="15" ref="D118:D181">B118+C118</f>
        <v>0.041800000000000004</v>
      </c>
      <c r="E118" s="5">
        <f aca="true" t="shared" si="16" ref="E118:E181">A118*D118</f>
        <v>0.04807</v>
      </c>
      <c r="F118" s="5">
        <f aca="true" t="shared" si="17" ref="F118:F181">A118+E118</f>
        <v>1.19807</v>
      </c>
      <c r="G118" s="5">
        <f aca="true" t="shared" si="18" ref="G118:G181">FLOOR(F118,0.05)</f>
        <v>1.1500000000000001</v>
      </c>
      <c r="H118" s="5">
        <f t="shared" si="13"/>
        <v>1.1500000000000001</v>
      </c>
      <c r="I118" s="6">
        <f t="shared" si="12"/>
        <v>0</v>
      </c>
    </row>
    <row r="119" spans="1:9" ht="15">
      <c r="A119" s="4">
        <v>1.16</v>
      </c>
      <c r="B119" s="5">
        <v>0.02</v>
      </c>
      <c r="C119" s="5">
        <v>0.0218</v>
      </c>
      <c r="D119" s="5">
        <f t="shared" si="15"/>
        <v>0.041800000000000004</v>
      </c>
      <c r="E119" s="5">
        <f t="shared" si="16"/>
        <v>0.048488</v>
      </c>
      <c r="F119" s="5">
        <f t="shared" si="17"/>
        <v>1.208488</v>
      </c>
      <c r="G119" s="5">
        <f t="shared" si="18"/>
        <v>1.2000000000000002</v>
      </c>
      <c r="H119" s="5">
        <f t="shared" si="13"/>
        <v>1.2000000000000002</v>
      </c>
      <c r="I119" s="6">
        <f t="shared" si="12"/>
        <v>0.04000000000000026</v>
      </c>
    </row>
    <row r="120" spans="1:9" ht="15">
      <c r="A120" s="4">
        <v>1.17</v>
      </c>
      <c r="B120" s="5">
        <v>0.02</v>
      </c>
      <c r="C120" s="5">
        <v>0.0218</v>
      </c>
      <c r="D120" s="5">
        <f t="shared" si="15"/>
        <v>0.041800000000000004</v>
      </c>
      <c r="E120" s="5">
        <f t="shared" si="16"/>
        <v>0.048906</v>
      </c>
      <c r="F120" s="5">
        <f t="shared" si="17"/>
        <v>1.2189059999999998</v>
      </c>
      <c r="G120" s="5">
        <f t="shared" si="18"/>
        <v>1.2000000000000002</v>
      </c>
      <c r="H120" s="5">
        <f t="shared" si="13"/>
        <v>1.2000000000000002</v>
      </c>
      <c r="I120" s="6">
        <f t="shared" si="12"/>
        <v>0.03000000000000025</v>
      </c>
    </row>
    <row r="121" spans="1:9" ht="15">
      <c r="A121" s="4">
        <v>1.18</v>
      </c>
      <c r="B121" s="5">
        <v>0.02</v>
      </c>
      <c r="C121" s="5">
        <v>0.0218</v>
      </c>
      <c r="D121" s="5">
        <f t="shared" si="15"/>
        <v>0.041800000000000004</v>
      </c>
      <c r="E121" s="5">
        <f t="shared" si="16"/>
        <v>0.049324</v>
      </c>
      <c r="F121" s="5">
        <f t="shared" si="17"/>
        <v>1.2293239999999999</v>
      </c>
      <c r="G121" s="5">
        <f t="shared" si="18"/>
        <v>1.2000000000000002</v>
      </c>
      <c r="H121" s="5">
        <f t="shared" si="13"/>
        <v>1.2000000000000002</v>
      </c>
      <c r="I121" s="6">
        <f t="shared" si="12"/>
        <v>0.02000000000000024</v>
      </c>
    </row>
    <row r="122" spans="1:9" ht="15">
      <c r="A122" s="4">
        <v>1.19</v>
      </c>
      <c r="B122" s="5">
        <v>0.02</v>
      </c>
      <c r="C122" s="5">
        <v>0.0218</v>
      </c>
      <c r="D122" s="5">
        <f t="shared" si="15"/>
        <v>0.041800000000000004</v>
      </c>
      <c r="E122" s="5">
        <f t="shared" si="16"/>
        <v>0.049742</v>
      </c>
      <c r="F122" s="5">
        <f t="shared" si="17"/>
        <v>1.239742</v>
      </c>
      <c r="G122" s="5">
        <f t="shared" si="18"/>
        <v>1.2000000000000002</v>
      </c>
      <c r="H122" s="5">
        <f t="shared" si="13"/>
        <v>1.2000000000000002</v>
      </c>
      <c r="I122" s="6">
        <f t="shared" si="12"/>
        <v>0.010000000000000231</v>
      </c>
    </row>
    <row r="123" spans="1:9" ht="15">
      <c r="A123" s="4">
        <v>1.2</v>
      </c>
      <c r="B123" s="5">
        <v>0.02</v>
      </c>
      <c r="C123" s="5">
        <v>0.0218</v>
      </c>
      <c r="D123" s="5">
        <f t="shared" si="15"/>
        <v>0.041800000000000004</v>
      </c>
      <c r="E123" s="5">
        <f t="shared" si="16"/>
        <v>0.05016</v>
      </c>
      <c r="F123" s="5">
        <f t="shared" si="17"/>
        <v>1.25016</v>
      </c>
      <c r="G123" s="5">
        <f t="shared" si="18"/>
        <v>1.25</v>
      </c>
      <c r="H123" s="5">
        <f t="shared" si="13"/>
        <v>1.25</v>
      </c>
      <c r="I123" s="6">
        <f t="shared" si="12"/>
        <v>0.050000000000000044</v>
      </c>
    </row>
    <row r="124" spans="1:9" ht="15">
      <c r="A124" s="4">
        <v>1.21</v>
      </c>
      <c r="B124" s="5">
        <v>0.02</v>
      </c>
      <c r="C124" s="5">
        <v>0.0218</v>
      </c>
      <c r="D124" s="5">
        <f t="shared" si="15"/>
        <v>0.041800000000000004</v>
      </c>
      <c r="E124" s="5">
        <f t="shared" si="16"/>
        <v>0.050578000000000005</v>
      </c>
      <c r="F124" s="5">
        <f t="shared" si="17"/>
        <v>1.260578</v>
      </c>
      <c r="G124" s="5">
        <f t="shared" si="18"/>
        <v>1.25</v>
      </c>
      <c r="H124" s="5">
        <f t="shared" si="13"/>
        <v>1.25</v>
      </c>
      <c r="I124" s="6">
        <f t="shared" si="12"/>
        <v>0.040000000000000036</v>
      </c>
    </row>
    <row r="125" spans="1:9" ht="15">
      <c r="A125" s="4">
        <v>1.22</v>
      </c>
      <c r="B125" s="5">
        <v>0.02</v>
      </c>
      <c r="C125" s="5">
        <v>0.0218</v>
      </c>
      <c r="D125" s="5">
        <f t="shared" si="15"/>
        <v>0.041800000000000004</v>
      </c>
      <c r="E125" s="5">
        <f t="shared" si="16"/>
        <v>0.05099600000000001</v>
      </c>
      <c r="F125" s="5">
        <f t="shared" si="17"/>
        <v>1.270996</v>
      </c>
      <c r="G125" s="5">
        <f t="shared" si="18"/>
        <v>1.25</v>
      </c>
      <c r="H125" s="5">
        <f t="shared" si="13"/>
        <v>1.25</v>
      </c>
      <c r="I125" s="6">
        <f t="shared" si="12"/>
        <v>0.030000000000000027</v>
      </c>
    </row>
    <row r="126" spans="1:9" ht="15">
      <c r="A126" s="4">
        <v>1.23</v>
      </c>
      <c r="B126" s="5">
        <v>0.02</v>
      </c>
      <c r="C126" s="5">
        <v>0.0218</v>
      </c>
      <c r="D126" s="5">
        <f t="shared" si="15"/>
        <v>0.041800000000000004</v>
      </c>
      <c r="E126" s="5">
        <f t="shared" si="16"/>
        <v>0.051414</v>
      </c>
      <c r="F126" s="5">
        <f t="shared" si="17"/>
        <v>1.281414</v>
      </c>
      <c r="G126" s="5">
        <f t="shared" si="18"/>
        <v>1.25</v>
      </c>
      <c r="H126" s="5">
        <f t="shared" si="13"/>
        <v>1.25</v>
      </c>
      <c r="I126" s="6">
        <f t="shared" si="12"/>
        <v>0.020000000000000018</v>
      </c>
    </row>
    <row r="127" spans="1:9" ht="15">
      <c r="A127" s="4">
        <v>1.24</v>
      </c>
      <c r="B127" s="5">
        <v>0.02</v>
      </c>
      <c r="C127" s="5">
        <v>0.0218</v>
      </c>
      <c r="D127" s="5">
        <f t="shared" si="15"/>
        <v>0.041800000000000004</v>
      </c>
      <c r="E127" s="5">
        <f t="shared" si="16"/>
        <v>0.051832</v>
      </c>
      <c r="F127" s="5">
        <f t="shared" si="17"/>
        <v>1.291832</v>
      </c>
      <c r="G127" s="5">
        <f t="shared" si="18"/>
        <v>1.25</v>
      </c>
      <c r="H127" s="5">
        <f t="shared" si="13"/>
        <v>1.25</v>
      </c>
      <c r="I127" s="6">
        <f t="shared" si="12"/>
        <v>0.010000000000000009</v>
      </c>
    </row>
    <row r="128" spans="1:9" ht="15">
      <c r="A128" s="4">
        <v>1.25</v>
      </c>
      <c r="B128" s="5">
        <v>0.02</v>
      </c>
      <c r="C128" s="5">
        <v>0.0218</v>
      </c>
      <c r="D128" s="5">
        <f t="shared" si="15"/>
        <v>0.041800000000000004</v>
      </c>
      <c r="E128" s="5">
        <f t="shared" si="16"/>
        <v>0.052250000000000005</v>
      </c>
      <c r="F128" s="5">
        <f t="shared" si="17"/>
        <v>1.30225</v>
      </c>
      <c r="G128" s="5">
        <f t="shared" si="18"/>
        <v>1.3</v>
      </c>
      <c r="H128" s="5">
        <f t="shared" si="13"/>
        <v>1.3</v>
      </c>
      <c r="I128" s="6">
        <f t="shared" si="12"/>
        <v>0.050000000000000044</v>
      </c>
    </row>
    <row r="129" spans="1:9" ht="15">
      <c r="A129" s="4">
        <v>1.26</v>
      </c>
      <c r="B129" s="5">
        <v>0.02</v>
      </c>
      <c r="C129" s="5">
        <v>0.0218</v>
      </c>
      <c r="D129" s="5">
        <f t="shared" si="15"/>
        <v>0.041800000000000004</v>
      </c>
      <c r="E129" s="5">
        <f t="shared" si="16"/>
        <v>0.052668000000000006</v>
      </c>
      <c r="F129" s="5">
        <f t="shared" si="17"/>
        <v>1.312668</v>
      </c>
      <c r="G129" s="5">
        <f t="shared" si="18"/>
        <v>1.3</v>
      </c>
      <c r="H129" s="5">
        <f t="shared" si="13"/>
        <v>1.3</v>
      </c>
      <c r="I129" s="6">
        <f t="shared" si="12"/>
        <v>0.040000000000000036</v>
      </c>
    </row>
    <row r="130" spans="1:9" ht="15">
      <c r="A130" s="4">
        <v>1.27</v>
      </c>
      <c r="B130" s="5">
        <v>0.02</v>
      </c>
      <c r="C130" s="5">
        <v>0.0218</v>
      </c>
      <c r="D130" s="5">
        <f t="shared" si="15"/>
        <v>0.041800000000000004</v>
      </c>
      <c r="E130" s="5">
        <f t="shared" si="16"/>
        <v>0.05308600000000001</v>
      </c>
      <c r="F130" s="5">
        <f t="shared" si="17"/>
        <v>1.323086</v>
      </c>
      <c r="G130" s="5">
        <f t="shared" si="18"/>
        <v>1.3</v>
      </c>
      <c r="H130" s="5">
        <f t="shared" si="13"/>
        <v>1.3</v>
      </c>
      <c r="I130" s="6">
        <f aca="true" t="shared" si="19" ref="I130:I193">H130-A130</f>
        <v>0.030000000000000027</v>
      </c>
    </row>
    <row r="131" spans="1:9" ht="15">
      <c r="A131" s="4">
        <v>1.28</v>
      </c>
      <c r="B131" s="5">
        <v>0.02</v>
      </c>
      <c r="C131" s="5">
        <v>0.0218</v>
      </c>
      <c r="D131" s="5">
        <f t="shared" si="15"/>
        <v>0.041800000000000004</v>
      </c>
      <c r="E131" s="5">
        <f t="shared" si="16"/>
        <v>0.053504</v>
      </c>
      <c r="F131" s="5">
        <f t="shared" si="17"/>
        <v>1.333504</v>
      </c>
      <c r="G131" s="5">
        <f t="shared" si="18"/>
        <v>1.3</v>
      </c>
      <c r="H131" s="5">
        <f t="shared" si="13"/>
        <v>1.3</v>
      </c>
      <c r="I131" s="6">
        <f t="shared" si="19"/>
        <v>0.020000000000000018</v>
      </c>
    </row>
    <row r="132" spans="1:9" ht="15">
      <c r="A132" s="4">
        <v>1.29</v>
      </c>
      <c r="B132" s="5">
        <v>0.02</v>
      </c>
      <c r="C132" s="5">
        <v>0.0218</v>
      </c>
      <c r="D132" s="5">
        <f t="shared" si="15"/>
        <v>0.041800000000000004</v>
      </c>
      <c r="E132" s="5">
        <f t="shared" si="16"/>
        <v>0.053922000000000005</v>
      </c>
      <c r="F132" s="5">
        <f t="shared" si="17"/>
        <v>1.343922</v>
      </c>
      <c r="G132" s="5">
        <f t="shared" si="18"/>
        <v>1.3</v>
      </c>
      <c r="H132" s="5">
        <f aca="true" t="shared" si="20" ref="H132:H195">IF((FLOOR(G132,0.05))&lt;A132,A132,(FLOOR(G132,0.05)))</f>
        <v>1.3</v>
      </c>
      <c r="I132" s="6">
        <f t="shared" si="19"/>
        <v>0.010000000000000009</v>
      </c>
    </row>
    <row r="133" spans="1:9" ht="15">
      <c r="A133" s="4">
        <v>1.3</v>
      </c>
      <c r="B133" s="5">
        <v>0.02</v>
      </c>
      <c r="C133" s="5">
        <v>0.0218</v>
      </c>
      <c r="D133" s="5">
        <f t="shared" si="15"/>
        <v>0.041800000000000004</v>
      </c>
      <c r="E133" s="5">
        <f t="shared" si="16"/>
        <v>0.054340000000000006</v>
      </c>
      <c r="F133" s="5">
        <f t="shared" si="17"/>
        <v>1.35434</v>
      </c>
      <c r="G133" s="5">
        <f t="shared" si="18"/>
        <v>1.35</v>
      </c>
      <c r="H133" s="5">
        <f t="shared" si="20"/>
        <v>1.35</v>
      </c>
      <c r="I133" s="6">
        <f t="shared" si="19"/>
        <v>0.050000000000000044</v>
      </c>
    </row>
    <row r="134" spans="1:9" ht="15">
      <c r="A134" s="4">
        <v>1.31</v>
      </c>
      <c r="B134" s="5">
        <v>0.02</v>
      </c>
      <c r="C134" s="5">
        <v>0.0218</v>
      </c>
      <c r="D134" s="5">
        <f t="shared" si="15"/>
        <v>0.041800000000000004</v>
      </c>
      <c r="E134" s="5">
        <f t="shared" si="16"/>
        <v>0.05475800000000001</v>
      </c>
      <c r="F134" s="5">
        <f t="shared" si="17"/>
        <v>1.3647580000000001</v>
      </c>
      <c r="G134" s="5">
        <f t="shared" si="18"/>
        <v>1.35</v>
      </c>
      <c r="H134" s="5">
        <f t="shared" si="20"/>
        <v>1.35</v>
      </c>
      <c r="I134" s="6">
        <f t="shared" si="19"/>
        <v>0.040000000000000036</v>
      </c>
    </row>
    <row r="135" spans="1:9" ht="15">
      <c r="A135" s="4">
        <v>1.32</v>
      </c>
      <c r="B135" s="5">
        <v>0.02</v>
      </c>
      <c r="C135" s="5">
        <v>0.0218</v>
      </c>
      <c r="D135" s="5">
        <f t="shared" si="15"/>
        <v>0.041800000000000004</v>
      </c>
      <c r="E135" s="5">
        <f t="shared" si="16"/>
        <v>0.05517600000000001</v>
      </c>
      <c r="F135" s="5">
        <f t="shared" si="17"/>
        <v>1.3751760000000002</v>
      </c>
      <c r="G135" s="5">
        <f t="shared" si="18"/>
        <v>1.35</v>
      </c>
      <c r="H135" s="5">
        <f t="shared" si="20"/>
        <v>1.35</v>
      </c>
      <c r="I135" s="6">
        <f t="shared" si="19"/>
        <v>0.030000000000000027</v>
      </c>
    </row>
    <row r="136" spans="1:9" ht="15">
      <c r="A136" s="4">
        <v>1.33</v>
      </c>
      <c r="B136" s="5">
        <v>0.02</v>
      </c>
      <c r="C136" s="5">
        <v>0.0218</v>
      </c>
      <c r="D136" s="5">
        <f t="shared" si="15"/>
        <v>0.041800000000000004</v>
      </c>
      <c r="E136" s="5">
        <f t="shared" si="16"/>
        <v>0.05559400000000001</v>
      </c>
      <c r="F136" s="5">
        <f t="shared" si="17"/>
        <v>1.385594</v>
      </c>
      <c r="G136" s="5">
        <f t="shared" si="18"/>
        <v>1.35</v>
      </c>
      <c r="H136" s="5">
        <f t="shared" si="20"/>
        <v>1.35</v>
      </c>
      <c r="I136" s="6">
        <f t="shared" si="19"/>
        <v>0.020000000000000018</v>
      </c>
    </row>
    <row r="137" spans="1:9" ht="15">
      <c r="A137" s="4">
        <v>1.34</v>
      </c>
      <c r="B137" s="5">
        <v>0.02</v>
      </c>
      <c r="C137" s="5">
        <v>0.0218</v>
      </c>
      <c r="D137" s="5">
        <f t="shared" si="15"/>
        <v>0.041800000000000004</v>
      </c>
      <c r="E137" s="5">
        <f t="shared" si="16"/>
        <v>0.056012000000000006</v>
      </c>
      <c r="F137" s="5">
        <f t="shared" si="17"/>
        <v>1.396012</v>
      </c>
      <c r="G137" s="5">
        <f t="shared" si="18"/>
        <v>1.35</v>
      </c>
      <c r="H137" s="5">
        <f t="shared" si="20"/>
        <v>1.35</v>
      </c>
      <c r="I137" s="6">
        <f t="shared" si="19"/>
        <v>0.010000000000000009</v>
      </c>
    </row>
    <row r="138" spans="1:9" ht="15">
      <c r="A138" s="4">
        <v>1.35</v>
      </c>
      <c r="B138" s="5">
        <v>0.02</v>
      </c>
      <c r="C138" s="5">
        <v>0.0218</v>
      </c>
      <c r="D138" s="5">
        <f t="shared" si="15"/>
        <v>0.041800000000000004</v>
      </c>
      <c r="E138" s="5">
        <f t="shared" si="16"/>
        <v>0.05643000000000001</v>
      </c>
      <c r="F138" s="5">
        <f t="shared" si="17"/>
        <v>1.40643</v>
      </c>
      <c r="G138" s="5">
        <f t="shared" si="18"/>
        <v>1.4000000000000001</v>
      </c>
      <c r="H138" s="5">
        <f t="shared" si="20"/>
        <v>1.4000000000000001</v>
      </c>
      <c r="I138" s="6">
        <f t="shared" si="19"/>
        <v>0.050000000000000044</v>
      </c>
    </row>
    <row r="139" spans="1:9" ht="15">
      <c r="A139" s="4">
        <v>1.36</v>
      </c>
      <c r="B139" s="5">
        <v>0.02</v>
      </c>
      <c r="C139" s="5">
        <v>0.0218</v>
      </c>
      <c r="D139" s="5">
        <f t="shared" si="15"/>
        <v>0.041800000000000004</v>
      </c>
      <c r="E139" s="5">
        <f t="shared" si="16"/>
        <v>0.05684800000000001</v>
      </c>
      <c r="F139" s="5">
        <f t="shared" si="17"/>
        <v>1.416848</v>
      </c>
      <c r="G139" s="5">
        <f t="shared" si="18"/>
        <v>1.4000000000000001</v>
      </c>
      <c r="H139" s="5">
        <f t="shared" si="20"/>
        <v>1.4000000000000001</v>
      </c>
      <c r="I139" s="6">
        <f t="shared" si="19"/>
        <v>0.040000000000000036</v>
      </c>
    </row>
    <row r="140" spans="1:9" ht="15">
      <c r="A140" s="4">
        <v>1.37</v>
      </c>
      <c r="B140" s="5">
        <v>0.02</v>
      </c>
      <c r="C140" s="5">
        <v>0.0218</v>
      </c>
      <c r="D140" s="5">
        <f t="shared" si="15"/>
        <v>0.041800000000000004</v>
      </c>
      <c r="E140" s="5">
        <f t="shared" si="16"/>
        <v>0.05726600000000001</v>
      </c>
      <c r="F140" s="5">
        <f t="shared" si="17"/>
        <v>1.4272660000000001</v>
      </c>
      <c r="G140" s="5">
        <f t="shared" si="18"/>
        <v>1.4000000000000001</v>
      </c>
      <c r="H140" s="5">
        <f t="shared" si="20"/>
        <v>1.4000000000000001</v>
      </c>
      <c r="I140" s="6">
        <f t="shared" si="19"/>
        <v>0.030000000000000027</v>
      </c>
    </row>
    <row r="141" spans="1:9" ht="15">
      <c r="A141" s="4">
        <v>1.38</v>
      </c>
      <c r="B141" s="5">
        <v>0.02</v>
      </c>
      <c r="C141" s="5">
        <v>0.0218</v>
      </c>
      <c r="D141" s="5">
        <f t="shared" si="15"/>
        <v>0.041800000000000004</v>
      </c>
      <c r="E141" s="5">
        <f t="shared" si="16"/>
        <v>0.057684</v>
      </c>
      <c r="F141" s="5">
        <f t="shared" si="17"/>
        <v>1.437684</v>
      </c>
      <c r="G141" s="5">
        <f t="shared" si="18"/>
        <v>1.4000000000000001</v>
      </c>
      <c r="H141" s="5">
        <f t="shared" si="20"/>
        <v>1.4000000000000001</v>
      </c>
      <c r="I141" s="6">
        <f t="shared" si="19"/>
        <v>0.02000000000000024</v>
      </c>
    </row>
    <row r="142" spans="1:9" ht="15">
      <c r="A142" s="4">
        <v>1.39</v>
      </c>
      <c r="B142" s="5">
        <v>0.02</v>
      </c>
      <c r="C142" s="5">
        <v>0.0218</v>
      </c>
      <c r="D142" s="5">
        <f t="shared" si="15"/>
        <v>0.041800000000000004</v>
      </c>
      <c r="E142" s="5">
        <f t="shared" si="16"/>
        <v>0.058102</v>
      </c>
      <c r="F142" s="5">
        <f t="shared" si="17"/>
        <v>1.448102</v>
      </c>
      <c r="G142" s="5">
        <f t="shared" si="18"/>
        <v>1.4000000000000001</v>
      </c>
      <c r="H142" s="5">
        <f t="shared" si="20"/>
        <v>1.4000000000000001</v>
      </c>
      <c r="I142" s="6">
        <f t="shared" si="19"/>
        <v>0.010000000000000231</v>
      </c>
    </row>
    <row r="143" spans="1:9" ht="15">
      <c r="A143" s="4">
        <v>1.4</v>
      </c>
      <c r="B143" s="5">
        <v>0.02</v>
      </c>
      <c r="C143" s="5">
        <v>0.0218</v>
      </c>
      <c r="D143" s="5">
        <f t="shared" si="15"/>
        <v>0.041800000000000004</v>
      </c>
      <c r="E143" s="5">
        <f t="shared" si="16"/>
        <v>0.05852</v>
      </c>
      <c r="F143" s="5">
        <f t="shared" si="17"/>
        <v>1.4585199999999998</v>
      </c>
      <c r="G143" s="5">
        <f t="shared" si="18"/>
        <v>1.4500000000000002</v>
      </c>
      <c r="H143" s="5">
        <f t="shared" si="20"/>
        <v>1.4500000000000002</v>
      </c>
      <c r="I143" s="6">
        <f t="shared" si="19"/>
        <v>0.050000000000000266</v>
      </c>
    </row>
    <row r="144" spans="1:9" ht="15">
      <c r="A144" s="4">
        <v>1.41</v>
      </c>
      <c r="B144" s="5">
        <v>0.02</v>
      </c>
      <c r="C144" s="5">
        <v>0.0218</v>
      </c>
      <c r="D144" s="5">
        <f t="shared" si="15"/>
        <v>0.041800000000000004</v>
      </c>
      <c r="E144" s="5">
        <f t="shared" si="16"/>
        <v>0.058938000000000004</v>
      </c>
      <c r="F144" s="5">
        <f t="shared" si="17"/>
        <v>1.4689379999999999</v>
      </c>
      <c r="G144" s="5">
        <f t="shared" si="18"/>
        <v>1.4500000000000002</v>
      </c>
      <c r="H144" s="5">
        <f t="shared" si="20"/>
        <v>1.4500000000000002</v>
      </c>
      <c r="I144" s="6">
        <f t="shared" si="19"/>
        <v>0.04000000000000026</v>
      </c>
    </row>
    <row r="145" spans="1:9" ht="15">
      <c r="A145" s="4">
        <v>1.42</v>
      </c>
      <c r="B145" s="5">
        <v>0.02</v>
      </c>
      <c r="C145" s="5">
        <v>0.0218</v>
      </c>
      <c r="D145" s="5">
        <f t="shared" si="15"/>
        <v>0.041800000000000004</v>
      </c>
      <c r="E145" s="5">
        <f t="shared" si="16"/>
        <v>0.059356</v>
      </c>
      <c r="F145" s="5">
        <f t="shared" si="17"/>
        <v>1.479356</v>
      </c>
      <c r="G145" s="5">
        <f t="shared" si="18"/>
        <v>1.4500000000000002</v>
      </c>
      <c r="H145" s="5">
        <f t="shared" si="20"/>
        <v>1.4500000000000002</v>
      </c>
      <c r="I145" s="6">
        <f t="shared" si="19"/>
        <v>0.03000000000000025</v>
      </c>
    </row>
    <row r="146" spans="1:9" ht="15">
      <c r="A146" s="4">
        <v>1.43</v>
      </c>
      <c r="B146" s="5">
        <v>0.02</v>
      </c>
      <c r="C146" s="5">
        <v>0.0218</v>
      </c>
      <c r="D146" s="5">
        <f t="shared" si="15"/>
        <v>0.041800000000000004</v>
      </c>
      <c r="E146" s="5">
        <f t="shared" si="16"/>
        <v>0.059774</v>
      </c>
      <c r="F146" s="5">
        <f t="shared" si="17"/>
        <v>1.489774</v>
      </c>
      <c r="G146" s="5">
        <f t="shared" si="18"/>
        <v>1.4500000000000002</v>
      </c>
      <c r="H146" s="5">
        <f t="shared" si="20"/>
        <v>1.4500000000000002</v>
      </c>
      <c r="I146" s="6">
        <f t="shared" si="19"/>
        <v>0.02000000000000024</v>
      </c>
    </row>
    <row r="147" spans="1:9" ht="15">
      <c r="A147" s="4">
        <v>1.44</v>
      </c>
      <c r="B147" s="5">
        <v>0.02</v>
      </c>
      <c r="C147" s="5">
        <v>0.0218</v>
      </c>
      <c r="D147" s="5">
        <f t="shared" si="15"/>
        <v>0.041800000000000004</v>
      </c>
      <c r="E147" s="5">
        <f t="shared" si="16"/>
        <v>0.060192</v>
      </c>
      <c r="F147" s="5">
        <f t="shared" si="17"/>
        <v>1.500192</v>
      </c>
      <c r="G147" s="5">
        <f t="shared" si="18"/>
        <v>1.5</v>
      </c>
      <c r="H147" s="5">
        <f t="shared" si="20"/>
        <v>1.5</v>
      </c>
      <c r="I147" s="6">
        <f t="shared" si="19"/>
        <v>0.06000000000000005</v>
      </c>
    </row>
    <row r="148" spans="1:9" ht="15">
      <c r="A148" s="4">
        <v>1.45</v>
      </c>
      <c r="B148" s="5">
        <v>0.02</v>
      </c>
      <c r="C148" s="5">
        <v>0.0218</v>
      </c>
      <c r="D148" s="5">
        <f t="shared" si="15"/>
        <v>0.041800000000000004</v>
      </c>
      <c r="E148" s="5">
        <f t="shared" si="16"/>
        <v>0.060610000000000004</v>
      </c>
      <c r="F148" s="5">
        <f t="shared" si="17"/>
        <v>1.51061</v>
      </c>
      <c r="G148" s="5">
        <f t="shared" si="18"/>
        <v>1.5</v>
      </c>
      <c r="H148" s="5">
        <f t="shared" si="20"/>
        <v>1.5</v>
      </c>
      <c r="I148" s="6">
        <f t="shared" si="19"/>
        <v>0.050000000000000044</v>
      </c>
    </row>
    <row r="149" spans="1:9" ht="15">
      <c r="A149" s="4">
        <v>1.46</v>
      </c>
      <c r="B149" s="5">
        <v>0.02</v>
      </c>
      <c r="C149" s="5">
        <v>0.0218</v>
      </c>
      <c r="D149" s="5">
        <f t="shared" si="15"/>
        <v>0.041800000000000004</v>
      </c>
      <c r="E149" s="5">
        <f t="shared" si="16"/>
        <v>0.061028000000000006</v>
      </c>
      <c r="F149" s="5">
        <f t="shared" si="17"/>
        <v>1.521028</v>
      </c>
      <c r="G149" s="5">
        <f t="shared" si="18"/>
        <v>1.5</v>
      </c>
      <c r="H149" s="5">
        <f t="shared" si="20"/>
        <v>1.5</v>
      </c>
      <c r="I149" s="6">
        <f t="shared" si="19"/>
        <v>0.040000000000000036</v>
      </c>
    </row>
    <row r="150" spans="1:9" ht="15">
      <c r="A150" s="4">
        <v>1.47</v>
      </c>
      <c r="B150" s="5">
        <v>0.02</v>
      </c>
      <c r="C150" s="5">
        <v>0.0218</v>
      </c>
      <c r="D150" s="5">
        <f t="shared" si="15"/>
        <v>0.041800000000000004</v>
      </c>
      <c r="E150" s="5">
        <f t="shared" si="16"/>
        <v>0.06144600000000001</v>
      </c>
      <c r="F150" s="5">
        <f t="shared" si="17"/>
        <v>1.531446</v>
      </c>
      <c r="G150" s="5">
        <f t="shared" si="18"/>
        <v>1.5</v>
      </c>
      <c r="H150" s="5">
        <f t="shared" si="20"/>
        <v>1.5</v>
      </c>
      <c r="I150" s="6">
        <f t="shared" si="19"/>
        <v>0.030000000000000027</v>
      </c>
    </row>
    <row r="151" spans="1:9" ht="15">
      <c r="A151" s="4">
        <v>1.48</v>
      </c>
      <c r="B151" s="5">
        <v>0.02</v>
      </c>
      <c r="C151" s="5">
        <v>0.0218</v>
      </c>
      <c r="D151" s="5">
        <f t="shared" si="15"/>
        <v>0.041800000000000004</v>
      </c>
      <c r="E151" s="5">
        <f t="shared" si="16"/>
        <v>0.061864</v>
      </c>
      <c r="F151" s="5">
        <f t="shared" si="17"/>
        <v>1.541864</v>
      </c>
      <c r="G151" s="5">
        <f t="shared" si="18"/>
        <v>1.5</v>
      </c>
      <c r="H151" s="5">
        <f t="shared" si="20"/>
        <v>1.5</v>
      </c>
      <c r="I151" s="6">
        <f t="shared" si="19"/>
        <v>0.020000000000000018</v>
      </c>
    </row>
    <row r="152" spans="1:9" ht="15">
      <c r="A152" s="4">
        <v>1.49</v>
      </c>
      <c r="B152" s="5">
        <v>0.02</v>
      </c>
      <c r="C152" s="5">
        <v>0.0218</v>
      </c>
      <c r="D152" s="5">
        <f t="shared" si="15"/>
        <v>0.041800000000000004</v>
      </c>
      <c r="E152" s="5">
        <f t="shared" si="16"/>
        <v>0.062282000000000004</v>
      </c>
      <c r="F152" s="5">
        <f t="shared" si="17"/>
        <v>1.552282</v>
      </c>
      <c r="G152" s="5">
        <f t="shared" si="18"/>
        <v>1.55</v>
      </c>
      <c r="H152" s="5">
        <f t="shared" si="20"/>
        <v>1.55</v>
      </c>
      <c r="I152" s="6">
        <f t="shared" si="19"/>
        <v>0.06000000000000005</v>
      </c>
    </row>
    <row r="153" spans="1:9" ht="15">
      <c r="A153" s="4">
        <v>1.5</v>
      </c>
      <c r="B153" s="5">
        <v>0.02</v>
      </c>
      <c r="C153" s="5">
        <v>0.0218</v>
      </c>
      <c r="D153" s="5">
        <f t="shared" si="15"/>
        <v>0.041800000000000004</v>
      </c>
      <c r="E153" s="5">
        <f t="shared" si="16"/>
        <v>0.0627</v>
      </c>
      <c r="F153" s="5">
        <f t="shared" si="17"/>
        <v>1.5627</v>
      </c>
      <c r="G153" s="5">
        <f t="shared" si="18"/>
        <v>1.55</v>
      </c>
      <c r="H153" s="5">
        <f t="shared" si="20"/>
        <v>1.55</v>
      </c>
      <c r="I153" s="6">
        <f t="shared" si="19"/>
        <v>0.050000000000000044</v>
      </c>
    </row>
    <row r="154" spans="1:9" ht="15">
      <c r="A154" s="4">
        <v>1.51</v>
      </c>
      <c r="B154" s="5">
        <v>0.02</v>
      </c>
      <c r="C154" s="5">
        <v>0.0218</v>
      </c>
      <c r="D154" s="5">
        <f t="shared" si="15"/>
        <v>0.041800000000000004</v>
      </c>
      <c r="E154" s="5">
        <f t="shared" si="16"/>
        <v>0.06311800000000001</v>
      </c>
      <c r="F154" s="5">
        <f t="shared" si="17"/>
        <v>1.573118</v>
      </c>
      <c r="G154" s="5">
        <f t="shared" si="18"/>
        <v>1.55</v>
      </c>
      <c r="H154" s="5">
        <f t="shared" si="20"/>
        <v>1.55</v>
      </c>
      <c r="I154" s="6">
        <f t="shared" si="19"/>
        <v>0.040000000000000036</v>
      </c>
    </row>
    <row r="155" spans="1:9" ht="15">
      <c r="A155" s="4">
        <v>1.52</v>
      </c>
      <c r="B155" s="5">
        <v>0.02</v>
      </c>
      <c r="C155" s="5">
        <v>0.0218</v>
      </c>
      <c r="D155" s="5">
        <f t="shared" si="15"/>
        <v>0.041800000000000004</v>
      </c>
      <c r="E155" s="5">
        <f t="shared" si="16"/>
        <v>0.06353600000000001</v>
      </c>
      <c r="F155" s="5">
        <f t="shared" si="17"/>
        <v>1.583536</v>
      </c>
      <c r="G155" s="5">
        <f t="shared" si="18"/>
        <v>1.55</v>
      </c>
      <c r="H155" s="5">
        <f t="shared" si="20"/>
        <v>1.55</v>
      </c>
      <c r="I155" s="6">
        <f t="shared" si="19"/>
        <v>0.030000000000000027</v>
      </c>
    </row>
    <row r="156" spans="1:9" ht="15">
      <c r="A156" s="4">
        <v>1.53</v>
      </c>
      <c r="B156" s="5">
        <v>0.02</v>
      </c>
      <c r="C156" s="5">
        <v>0.0218</v>
      </c>
      <c r="D156" s="5">
        <f t="shared" si="15"/>
        <v>0.041800000000000004</v>
      </c>
      <c r="E156" s="5">
        <f t="shared" si="16"/>
        <v>0.06395400000000001</v>
      </c>
      <c r="F156" s="5">
        <f t="shared" si="17"/>
        <v>1.593954</v>
      </c>
      <c r="G156" s="5">
        <f t="shared" si="18"/>
        <v>1.55</v>
      </c>
      <c r="H156" s="5">
        <f t="shared" si="20"/>
        <v>1.55</v>
      </c>
      <c r="I156" s="6">
        <f t="shared" si="19"/>
        <v>0.020000000000000018</v>
      </c>
    </row>
    <row r="157" spans="1:9" ht="15">
      <c r="A157" s="4">
        <v>1.54</v>
      </c>
      <c r="B157" s="5">
        <v>0.02</v>
      </c>
      <c r="C157" s="5">
        <v>0.0218</v>
      </c>
      <c r="D157" s="5">
        <f t="shared" si="15"/>
        <v>0.041800000000000004</v>
      </c>
      <c r="E157" s="5">
        <f t="shared" si="16"/>
        <v>0.06437200000000001</v>
      </c>
      <c r="F157" s="5">
        <f t="shared" si="17"/>
        <v>1.6043720000000001</v>
      </c>
      <c r="G157" s="5">
        <f t="shared" si="18"/>
        <v>1.6</v>
      </c>
      <c r="H157" s="5">
        <f t="shared" si="20"/>
        <v>1.6</v>
      </c>
      <c r="I157" s="6">
        <f t="shared" si="19"/>
        <v>0.06000000000000005</v>
      </c>
    </row>
    <row r="158" spans="1:9" ht="15">
      <c r="A158" s="4">
        <v>1.55</v>
      </c>
      <c r="B158" s="5">
        <v>0.02</v>
      </c>
      <c r="C158" s="5">
        <v>0.0218</v>
      </c>
      <c r="D158" s="5">
        <f t="shared" si="15"/>
        <v>0.041800000000000004</v>
      </c>
      <c r="E158" s="5">
        <f t="shared" si="16"/>
        <v>0.06479000000000001</v>
      </c>
      <c r="F158" s="5">
        <f t="shared" si="17"/>
        <v>1.6147900000000002</v>
      </c>
      <c r="G158" s="5">
        <f t="shared" si="18"/>
        <v>1.6</v>
      </c>
      <c r="H158" s="5">
        <f t="shared" si="20"/>
        <v>1.6</v>
      </c>
      <c r="I158" s="6">
        <f t="shared" si="19"/>
        <v>0.050000000000000044</v>
      </c>
    </row>
    <row r="159" spans="1:9" s="24" customFormat="1" ht="15">
      <c r="A159" s="22">
        <v>1.56</v>
      </c>
      <c r="B159" s="18">
        <v>0.02</v>
      </c>
      <c r="C159" s="18">
        <v>0.0218</v>
      </c>
      <c r="D159" s="18">
        <f t="shared" si="15"/>
        <v>0.041800000000000004</v>
      </c>
      <c r="E159" s="18">
        <f t="shared" si="16"/>
        <v>0.065208</v>
      </c>
      <c r="F159" s="18">
        <f t="shared" si="17"/>
        <v>1.625208</v>
      </c>
      <c r="G159" s="18">
        <f t="shared" si="18"/>
        <v>1.6</v>
      </c>
      <c r="H159" s="5">
        <f t="shared" si="20"/>
        <v>1.6</v>
      </c>
      <c r="I159" s="23">
        <f t="shared" si="19"/>
        <v>0.040000000000000036</v>
      </c>
    </row>
    <row r="160" spans="1:9" ht="15">
      <c r="A160" s="4">
        <v>1.57</v>
      </c>
      <c r="B160" s="5">
        <v>0.02</v>
      </c>
      <c r="C160" s="5">
        <v>0.0218</v>
      </c>
      <c r="D160" s="5">
        <f t="shared" si="15"/>
        <v>0.041800000000000004</v>
      </c>
      <c r="E160" s="5">
        <f t="shared" si="16"/>
        <v>0.065626</v>
      </c>
      <c r="F160" s="5">
        <f t="shared" si="17"/>
        <v>1.635626</v>
      </c>
      <c r="G160" s="5">
        <f t="shared" si="18"/>
        <v>1.6</v>
      </c>
      <c r="H160" s="5">
        <f t="shared" si="20"/>
        <v>1.6</v>
      </c>
      <c r="I160" s="6">
        <f t="shared" si="19"/>
        <v>0.030000000000000027</v>
      </c>
    </row>
    <row r="161" spans="1:9" ht="15">
      <c r="A161" s="4">
        <v>1.58</v>
      </c>
      <c r="B161" s="5">
        <v>0.02</v>
      </c>
      <c r="C161" s="5">
        <v>0.0218</v>
      </c>
      <c r="D161" s="5">
        <f t="shared" si="15"/>
        <v>0.041800000000000004</v>
      </c>
      <c r="E161" s="5">
        <f t="shared" si="16"/>
        <v>0.066044</v>
      </c>
      <c r="F161" s="5">
        <f t="shared" si="17"/>
        <v>1.646044</v>
      </c>
      <c r="G161" s="5">
        <f t="shared" si="18"/>
        <v>1.6</v>
      </c>
      <c r="H161" s="5">
        <f t="shared" si="20"/>
        <v>1.6</v>
      </c>
      <c r="I161" s="6">
        <f t="shared" si="19"/>
        <v>0.020000000000000018</v>
      </c>
    </row>
    <row r="162" spans="1:9" ht="15">
      <c r="A162" s="4">
        <v>1.59</v>
      </c>
      <c r="B162" s="5">
        <v>0.02</v>
      </c>
      <c r="C162" s="5">
        <v>0.0218</v>
      </c>
      <c r="D162" s="5">
        <f t="shared" si="15"/>
        <v>0.041800000000000004</v>
      </c>
      <c r="E162" s="5">
        <f t="shared" si="16"/>
        <v>0.06646200000000001</v>
      </c>
      <c r="F162" s="5">
        <f t="shared" si="17"/>
        <v>1.656462</v>
      </c>
      <c r="G162" s="5">
        <f t="shared" si="18"/>
        <v>1.6500000000000001</v>
      </c>
      <c r="H162" s="5">
        <f t="shared" si="20"/>
        <v>1.6500000000000001</v>
      </c>
      <c r="I162" s="6">
        <f t="shared" si="19"/>
        <v>0.06000000000000005</v>
      </c>
    </row>
    <row r="163" spans="1:9" ht="15">
      <c r="A163" s="4">
        <v>1.6</v>
      </c>
      <c r="B163" s="5">
        <v>0.02</v>
      </c>
      <c r="C163" s="5">
        <v>0.0218</v>
      </c>
      <c r="D163" s="5">
        <f t="shared" si="15"/>
        <v>0.041800000000000004</v>
      </c>
      <c r="E163" s="5">
        <f t="shared" si="16"/>
        <v>0.06688000000000001</v>
      </c>
      <c r="F163" s="5">
        <f t="shared" si="17"/>
        <v>1.6668800000000001</v>
      </c>
      <c r="G163" s="5">
        <f t="shared" si="18"/>
        <v>1.6500000000000001</v>
      </c>
      <c r="H163" s="5">
        <f t="shared" si="20"/>
        <v>1.6500000000000001</v>
      </c>
      <c r="I163" s="6">
        <f t="shared" si="19"/>
        <v>0.050000000000000044</v>
      </c>
    </row>
    <row r="164" spans="1:9" ht="15">
      <c r="A164" s="4">
        <v>1.61</v>
      </c>
      <c r="B164" s="5">
        <v>0.02</v>
      </c>
      <c r="C164" s="5">
        <v>0.0218</v>
      </c>
      <c r="D164" s="5">
        <f t="shared" si="15"/>
        <v>0.041800000000000004</v>
      </c>
      <c r="E164" s="5">
        <f t="shared" si="16"/>
        <v>0.06729800000000001</v>
      </c>
      <c r="F164" s="5">
        <f t="shared" si="17"/>
        <v>1.6772980000000002</v>
      </c>
      <c r="G164" s="5">
        <f t="shared" si="18"/>
        <v>1.6500000000000001</v>
      </c>
      <c r="H164" s="5">
        <f t="shared" si="20"/>
        <v>1.6500000000000001</v>
      </c>
      <c r="I164" s="6">
        <f t="shared" si="19"/>
        <v>0.040000000000000036</v>
      </c>
    </row>
    <row r="165" spans="1:9" ht="15">
      <c r="A165" s="4">
        <v>1.62</v>
      </c>
      <c r="B165" s="5">
        <v>0.02</v>
      </c>
      <c r="C165" s="5">
        <v>0.0218</v>
      </c>
      <c r="D165" s="5">
        <f t="shared" si="15"/>
        <v>0.041800000000000004</v>
      </c>
      <c r="E165" s="5">
        <f t="shared" si="16"/>
        <v>0.06771600000000001</v>
      </c>
      <c r="F165" s="5">
        <f t="shared" si="17"/>
        <v>1.6877160000000002</v>
      </c>
      <c r="G165" s="5">
        <f t="shared" si="18"/>
        <v>1.6500000000000001</v>
      </c>
      <c r="H165" s="5">
        <f t="shared" si="20"/>
        <v>1.6500000000000001</v>
      </c>
      <c r="I165" s="6">
        <f t="shared" si="19"/>
        <v>0.030000000000000027</v>
      </c>
    </row>
    <row r="166" spans="1:9" ht="15">
      <c r="A166" s="4">
        <v>1.63</v>
      </c>
      <c r="B166" s="5">
        <v>0.02</v>
      </c>
      <c r="C166" s="5">
        <v>0.0218</v>
      </c>
      <c r="D166" s="5">
        <f t="shared" si="15"/>
        <v>0.041800000000000004</v>
      </c>
      <c r="E166" s="5">
        <f t="shared" si="16"/>
        <v>0.068134</v>
      </c>
      <c r="F166" s="5">
        <f t="shared" si="17"/>
        <v>1.6981339999999998</v>
      </c>
      <c r="G166" s="5">
        <f t="shared" si="18"/>
        <v>1.6500000000000001</v>
      </c>
      <c r="H166" s="5">
        <f t="shared" si="20"/>
        <v>1.6500000000000001</v>
      </c>
      <c r="I166" s="6">
        <f t="shared" si="19"/>
        <v>0.02000000000000024</v>
      </c>
    </row>
    <row r="167" spans="1:9" ht="15">
      <c r="A167" s="4">
        <v>1.64</v>
      </c>
      <c r="B167" s="5">
        <v>0.02</v>
      </c>
      <c r="C167" s="5">
        <v>0.0218</v>
      </c>
      <c r="D167" s="5">
        <f t="shared" si="15"/>
        <v>0.041800000000000004</v>
      </c>
      <c r="E167" s="5">
        <f t="shared" si="16"/>
        <v>0.068552</v>
      </c>
      <c r="F167" s="5">
        <f t="shared" si="17"/>
        <v>1.7085519999999998</v>
      </c>
      <c r="G167" s="5">
        <f t="shared" si="18"/>
        <v>1.7000000000000002</v>
      </c>
      <c r="H167" s="5">
        <f t="shared" si="20"/>
        <v>1.7000000000000002</v>
      </c>
      <c r="I167" s="6">
        <f t="shared" si="19"/>
        <v>0.060000000000000275</v>
      </c>
    </row>
    <row r="168" spans="1:9" ht="15">
      <c r="A168" s="4">
        <v>1.65</v>
      </c>
      <c r="B168" s="5">
        <v>0.02</v>
      </c>
      <c r="C168" s="5">
        <v>0.0218</v>
      </c>
      <c r="D168" s="5">
        <f t="shared" si="15"/>
        <v>0.041800000000000004</v>
      </c>
      <c r="E168" s="5">
        <f t="shared" si="16"/>
        <v>0.06897</v>
      </c>
      <c r="F168" s="5">
        <f t="shared" si="17"/>
        <v>1.7189699999999999</v>
      </c>
      <c r="G168" s="5">
        <f t="shared" si="18"/>
        <v>1.7000000000000002</v>
      </c>
      <c r="H168" s="5">
        <f t="shared" si="20"/>
        <v>1.7000000000000002</v>
      </c>
      <c r="I168" s="6">
        <f t="shared" si="19"/>
        <v>0.050000000000000266</v>
      </c>
    </row>
    <row r="169" spans="1:9" ht="15">
      <c r="A169" s="4">
        <v>1.66</v>
      </c>
      <c r="B169" s="5">
        <v>0.02</v>
      </c>
      <c r="C169" s="5">
        <v>0.0218</v>
      </c>
      <c r="D169" s="5">
        <f t="shared" si="15"/>
        <v>0.041800000000000004</v>
      </c>
      <c r="E169" s="5">
        <f t="shared" si="16"/>
        <v>0.069388</v>
      </c>
      <c r="F169" s="5">
        <f t="shared" si="17"/>
        <v>1.729388</v>
      </c>
      <c r="G169" s="5">
        <f t="shared" si="18"/>
        <v>1.7000000000000002</v>
      </c>
      <c r="H169" s="5">
        <f t="shared" si="20"/>
        <v>1.7000000000000002</v>
      </c>
      <c r="I169" s="6">
        <f t="shared" si="19"/>
        <v>0.04000000000000026</v>
      </c>
    </row>
    <row r="170" spans="1:9" ht="15">
      <c r="A170" s="4">
        <v>1.67</v>
      </c>
      <c r="B170" s="5">
        <v>0.02</v>
      </c>
      <c r="C170" s="5">
        <v>0.0218</v>
      </c>
      <c r="D170" s="5">
        <f t="shared" si="15"/>
        <v>0.041800000000000004</v>
      </c>
      <c r="E170" s="5">
        <f t="shared" si="16"/>
        <v>0.069806</v>
      </c>
      <c r="F170" s="5">
        <f t="shared" si="17"/>
        <v>1.739806</v>
      </c>
      <c r="G170" s="5">
        <f t="shared" si="18"/>
        <v>1.7000000000000002</v>
      </c>
      <c r="H170" s="5">
        <f t="shared" si="20"/>
        <v>1.7000000000000002</v>
      </c>
      <c r="I170" s="6">
        <f t="shared" si="19"/>
        <v>0.03000000000000025</v>
      </c>
    </row>
    <row r="171" spans="1:9" ht="15">
      <c r="A171" s="4">
        <v>1.68</v>
      </c>
      <c r="B171" s="5">
        <v>0.02</v>
      </c>
      <c r="C171" s="5">
        <v>0.0218</v>
      </c>
      <c r="D171" s="5">
        <f t="shared" si="15"/>
        <v>0.041800000000000004</v>
      </c>
      <c r="E171" s="5">
        <f t="shared" si="16"/>
        <v>0.07022400000000001</v>
      </c>
      <c r="F171" s="5">
        <f t="shared" si="17"/>
        <v>1.750224</v>
      </c>
      <c r="G171" s="5">
        <f t="shared" si="18"/>
        <v>1.75</v>
      </c>
      <c r="H171" s="5">
        <f t="shared" si="20"/>
        <v>1.75</v>
      </c>
      <c r="I171" s="6">
        <f t="shared" si="19"/>
        <v>0.07000000000000006</v>
      </c>
    </row>
    <row r="172" spans="1:9" ht="15">
      <c r="A172" s="4">
        <v>1.69</v>
      </c>
      <c r="B172" s="5">
        <v>0.02</v>
      </c>
      <c r="C172" s="5">
        <v>0.0218</v>
      </c>
      <c r="D172" s="5">
        <f t="shared" si="15"/>
        <v>0.041800000000000004</v>
      </c>
      <c r="E172" s="5">
        <f t="shared" si="16"/>
        <v>0.07064200000000001</v>
      </c>
      <c r="F172" s="5">
        <f t="shared" si="17"/>
        <v>1.760642</v>
      </c>
      <c r="G172" s="5">
        <f t="shared" si="18"/>
        <v>1.75</v>
      </c>
      <c r="H172" s="5">
        <f t="shared" si="20"/>
        <v>1.75</v>
      </c>
      <c r="I172" s="6">
        <f t="shared" si="19"/>
        <v>0.06000000000000005</v>
      </c>
    </row>
    <row r="173" spans="1:9" ht="15">
      <c r="A173" s="4">
        <v>1.7</v>
      </c>
      <c r="B173" s="5">
        <v>0.02</v>
      </c>
      <c r="C173" s="5">
        <v>0.0218</v>
      </c>
      <c r="D173" s="5">
        <f t="shared" si="15"/>
        <v>0.041800000000000004</v>
      </c>
      <c r="E173" s="5">
        <f t="shared" si="16"/>
        <v>0.07106</v>
      </c>
      <c r="F173" s="5">
        <f t="shared" si="17"/>
        <v>1.7710599999999999</v>
      </c>
      <c r="G173" s="5">
        <f t="shared" si="18"/>
        <v>1.75</v>
      </c>
      <c r="H173" s="5">
        <f t="shared" si="20"/>
        <v>1.75</v>
      </c>
      <c r="I173" s="6">
        <f t="shared" si="19"/>
        <v>0.050000000000000044</v>
      </c>
    </row>
    <row r="174" spans="1:9" ht="15">
      <c r="A174" s="4">
        <v>1.71</v>
      </c>
      <c r="B174" s="5">
        <v>0.02</v>
      </c>
      <c r="C174" s="5">
        <v>0.0218</v>
      </c>
      <c r="D174" s="5">
        <f t="shared" si="15"/>
        <v>0.041800000000000004</v>
      </c>
      <c r="E174" s="5">
        <f t="shared" si="16"/>
        <v>0.071478</v>
      </c>
      <c r="F174" s="5">
        <f t="shared" si="17"/>
        <v>1.781478</v>
      </c>
      <c r="G174" s="5">
        <f t="shared" si="18"/>
        <v>1.75</v>
      </c>
      <c r="H174" s="5">
        <f t="shared" si="20"/>
        <v>1.75</v>
      </c>
      <c r="I174" s="6">
        <f t="shared" si="19"/>
        <v>0.040000000000000036</v>
      </c>
    </row>
    <row r="175" spans="1:9" ht="15">
      <c r="A175" s="4">
        <v>1.72</v>
      </c>
      <c r="B175" s="5">
        <v>0.02</v>
      </c>
      <c r="C175" s="5">
        <v>0.0218</v>
      </c>
      <c r="D175" s="5">
        <f t="shared" si="15"/>
        <v>0.041800000000000004</v>
      </c>
      <c r="E175" s="5">
        <f t="shared" si="16"/>
        <v>0.071896</v>
      </c>
      <c r="F175" s="5">
        <f t="shared" si="17"/>
        <v>1.791896</v>
      </c>
      <c r="G175" s="5">
        <f t="shared" si="18"/>
        <v>1.75</v>
      </c>
      <c r="H175" s="5">
        <f t="shared" si="20"/>
        <v>1.75</v>
      </c>
      <c r="I175" s="6">
        <f t="shared" si="19"/>
        <v>0.030000000000000027</v>
      </c>
    </row>
    <row r="176" spans="1:9" ht="15">
      <c r="A176" s="4">
        <v>1.73</v>
      </c>
      <c r="B176" s="5">
        <v>0.02</v>
      </c>
      <c r="C176" s="5">
        <v>0.0218</v>
      </c>
      <c r="D176" s="5">
        <f t="shared" si="15"/>
        <v>0.041800000000000004</v>
      </c>
      <c r="E176" s="5">
        <f t="shared" si="16"/>
        <v>0.072314</v>
      </c>
      <c r="F176" s="5">
        <f t="shared" si="17"/>
        <v>1.802314</v>
      </c>
      <c r="G176" s="5">
        <f t="shared" si="18"/>
        <v>1.8</v>
      </c>
      <c r="H176" s="5">
        <f t="shared" si="20"/>
        <v>1.8</v>
      </c>
      <c r="I176" s="6">
        <f t="shared" si="19"/>
        <v>0.07000000000000006</v>
      </c>
    </row>
    <row r="177" spans="1:9" ht="15">
      <c r="A177" s="4">
        <v>1.74</v>
      </c>
      <c r="B177" s="5">
        <v>0.02</v>
      </c>
      <c r="C177" s="5">
        <v>0.0218</v>
      </c>
      <c r="D177" s="5">
        <f t="shared" si="15"/>
        <v>0.041800000000000004</v>
      </c>
      <c r="E177" s="5">
        <f t="shared" si="16"/>
        <v>0.072732</v>
      </c>
      <c r="F177" s="5">
        <f t="shared" si="17"/>
        <v>1.812732</v>
      </c>
      <c r="G177" s="5">
        <f t="shared" si="18"/>
        <v>1.8</v>
      </c>
      <c r="H177" s="5">
        <f t="shared" si="20"/>
        <v>1.8</v>
      </c>
      <c r="I177" s="6">
        <f t="shared" si="19"/>
        <v>0.06000000000000005</v>
      </c>
    </row>
    <row r="178" spans="1:9" ht="15">
      <c r="A178" s="4">
        <v>1.75</v>
      </c>
      <c r="B178" s="5">
        <v>0.02</v>
      </c>
      <c r="C178" s="5">
        <v>0.0218</v>
      </c>
      <c r="D178" s="5">
        <f t="shared" si="15"/>
        <v>0.041800000000000004</v>
      </c>
      <c r="E178" s="5">
        <f t="shared" si="16"/>
        <v>0.07315</v>
      </c>
      <c r="F178" s="5">
        <f t="shared" si="17"/>
        <v>1.82315</v>
      </c>
      <c r="G178" s="5">
        <f t="shared" si="18"/>
        <v>1.8</v>
      </c>
      <c r="H178" s="5">
        <f t="shared" si="20"/>
        <v>1.8</v>
      </c>
      <c r="I178" s="6">
        <f t="shared" si="19"/>
        <v>0.050000000000000044</v>
      </c>
    </row>
    <row r="179" spans="1:9" ht="15">
      <c r="A179" s="4">
        <v>1.76</v>
      </c>
      <c r="B179" s="5">
        <v>0.02</v>
      </c>
      <c r="C179" s="5">
        <v>0.0218</v>
      </c>
      <c r="D179" s="5">
        <f t="shared" si="15"/>
        <v>0.041800000000000004</v>
      </c>
      <c r="E179" s="5">
        <f t="shared" si="16"/>
        <v>0.07356800000000001</v>
      </c>
      <c r="F179" s="5">
        <f t="shared" si="17"/>
        <v>1.833568</v>
      </c>
      <c r="G179" s="5">
        <f t="shared" si="18"/>
        <v>1.8</v>
      </c>
      <c r="H179" s="5">
        <f t="shared" si="20"/>
        <v>1.8</v>
      </c>
      <c r="I179" s="6">
        <f t="shared" si="19"/>
        <v>0.040000000000000036</v>
      </c>
    </row>
    <row r="180" spans="1:9" ht="15">
      <c r="A180" s="4">
        <v>1.77</v>
      </c>
      <c r="B180" s="5">
        <v>0.02</v>
      </c>
      <c r="C180" s="5">
        <v>0.0218</v>
      </c>
      <c r="D180" s="5">
        <f t="shared" si="15"/>
        <v>0.041800000000000004</v>
      </c>
      <c r="E180" s="5">
        <f t="shared" si="16"/>
        <v>0.07398600000000001</v>
      </c>
      <c r="F180" s="5">
        <f t="shared" si="17"/>
        <v>1.8439860000000001</v>
      </c>
      <c r="G180" s="5">
        <f t="shared" si="18"/>
        <v>1.8</v>
      </c>
      <c r="H180" s="5">
        <f t="shared" si="20"/>
        <v>1.8</v>
      </c>
      <c r="I180" s="6">
        <f t="shared" si="19"/>
        <v>0.030000000000000027</v>
      </c>
    </row>
    <row r="181" spans="1:9" ht="15">
      <c r="A181" s="4">
        <v>1.78</v>
      </c>
      <c r="B181" s="5">
        <v>0.02</v>
      </c>
      <c r="C181" s="5">
        <v>0.0218</v>
      </c>
      <c r="D181" s="5">
        <f t="shared" si="15"/>
        <v>0.041800000000000004</v>
      </c>
      <c r="E181" s="5">
        <f t="shared" si="16"/>
        <v>0.07440400000000001</v>
      </c>
      <c r="F181" s="5">
        <f t="shared" si="17"/>
        <v>1.854404</v>
      </c>
      <c r="G181" s="7">
        <f t="shared" si="18"/>
        <v>1.85</v>
      </c>
      <c r="H181" s="5">
        <f t="shared" si="20"/>
        <v>1.85</v>
      </c>
      <c r="I181" s="6">
        <f t="shared" si="19"/>
        <v>0.07000000000000006</v>
      </c>
    </row>
    <row r="182" spans="1:9" ht="15">
      <c r="A182" s="4">
        <v>1.79</v>
      </c>
      <c r="B182" s="5">
        <v>0.02</v>
      </c>
      <c r="C182" s="5">
        <v>0.0218</v>
      </c>
      <c r="D182" s="5">
        <f aca="true" t="shared" si="21" ref="D182:D245">B182+C182</f>
        <v>0.041800000000000004</v>
      </c>
      <c r="E182" s="5">
        <f aca="true" t="shared" si="22" ref="E182:E245">A182*D182</f>
        <v>0.07482200000000001</v>
      </c>
      <c r="F182" s="5">
        <f aca="true" t="shared" si="23" ref="F182:F244">A182+E182</f>
        <v>1.864822</v>
      </c>
      <c r="G182" s="5">
        <f aca="true" t="shared" si="24" ref="G182:G245">FLOOR(F182,0.05)</f>
        <v>1.85</v>
      </c>
      <c r="H182" s="5">
        <f t="shared" si="20"/>
        <v>1.85</v>
      </c>
      <c r="I182" s="6">
        <f t="shared" si="19"/>
        <v>0.06000000000000005</v>
      </c>
    </row>
    <row r="183" spans="1:9" ht="15">
      <c r="A183" s="4">
        <v>1.8</v>
      </c>
      <c r="B183" s="5">
        <v>0.02</v>
      </c>
      <c r="C183" s="5">
        <v>0.0218</v>
      </c>
      <c r="D183" s="5">
        <f t="shared" si="21"/>
        <v>0.041800000000000004</v>
      </c>
      <c r="E183" s="5">
        <f t="shared" si="22"/>
        <v>0.07524000000000002</v>
      </c>
      <c r="F183" s="5">
        <f t="shared" si="23"/>
        <v>1.87524</v>
      </c>
      <c r="G183" s="5">
        <f t="shared" si="24"/>
        <v>1.85</v>
      </c>
      <c r="H183" s="5">
        <f t="shared" si="20"/>
        <v>1.85</v>
      </c>
      <c r="I183" s="6">
        <f t="shared" si="19"/>
        <v>0.050000000000000044</v>
      </c>
    </row>
    <row r="184" spans="1:9" ht="15">
      <c r="A184" s="4">
        <v>1.81</v>
      </c>
      <c r="B184" s="5">
        <v>0.02</v>
      </c>
      <c r="C184" s="5">
        <v>0.0218</v>
      </c>
      <c r="D184" s="5">
        <f t="shared" si="21"/>
        <v>0.041800000000000004</v>
      </c>
      <c r="E184" s="5">
        <f t="shared" si="22"/>
        <v>0.075658</v>
      </c>
      <c r="F184" s="5">
        <f t="shared" si="23"/>
        <v>1.885658</v>
      </c>
      <c r="G184" s="5">
        <f t="shared" si="24"/>
        <v>1.85</v>
      </c>
      <c r="H184" s="5">
        <f t="shared" si="20"/>
        <v>1.85</v>
      </c>
      <c r="I184" s="6">
        <f t="shared" si="19"/>
        <v>0.040000000000000036</v>
      </c>
    </row>
    <row r="185" spans="1:9" ht="15">
      <c r="A185" s="4">
        <v>1.82</v>
      </c>
      <c r="B185" s="5">
        <v>0.02</v>
      </c>
      <c r="C185" s="5">
        <v>0.0218</v>
      </c>
      <c r="D185" s="5">
        <f t="shared" si="21"/>
        <v>0.041800000000000004</v>
      </c>
      <c r="E185" s="5">
        <f t="shared" si="22"/>
        <v>0.076076</v>
      </c>
      <c r="F185" s="5">
        <f t="shared" si="23"/>
        <v>1.896076</v>
      </c>
      <c r="G185" s="5">
        <f t="shared" si="24"/>
        <v>1.85</v>
      </c>
      <c r="H185" s="5">
        <f t="shared" si="20"/>
        <v>1.85</v>
      </c>
      <c r="I185" s="6">
        <f t="shared" si="19"/>
        <v>0.030000000000000027</v>
      </c>
    </row>
    <row r="186" spans="1:9" ht="15">
      <c r="A186" s="4">
        <v>1.83</v>
      </c>
      <c r="B186" s="5">
        <v>0.02</v>
      </c>
      <c r="C186" s="5">
        <v>0.0218</v>
      </c>
      <c r="D186" s="5">
        <f t="shared" si="21"/>
        <v>0.041800000000000004</v>
      </c>
      <c r="E186" s="5">
        <f t="shared" si="22"/>
        <v>0.076494</v>
      </c>
      <c r="F186" s="5">
        <f t="shared" si="23"/>
        <v>1.9064940000000001</v>
      </c>
      <c r="G186" s="5">
        <f t="shared" si="24"/>
        <v>1.9000000000000001</v>
      </c>
      <c r="H186" s="5">
        <f t="shared" si="20"/>
        <v>1.9000000000000001</v>
      </c>
      <c r="I186" s="6">
        <f t="shared" si="19"/>
        <v>0.07000000000000006</v>
      </c>
    </row>
    <row r="187" spans="1:9" ht="15">
      <c r="A187" s="4">
        <v>1.84</v>
      </c>
      <c r="B187" s="5">
        <v>0.02</v>
      </c>
      <c r="C187" s="5">
        <v>0.0218</v>
      </c>
      <c r="D187" s="5">
        <f t="shared" si="21"/>
        <v>0.041800000000000004</v>
      </c>
      <c r="E187" s="5">
        <f t="shared" si="22"/>
        <v>0.07691200000000001</v>
      </c>
      <c r="F187" s="5">
        <f t="shared" si="23"/>
        <v>1.9169120000000002</v>
      </c>
      <c r="G187" s="5">
        <f t="shared" si="24"/>
        <v>1.9000000000000001</v>
      </c>
      <c r="H187" s="5">
        <f t="shared" si="20"/>
        <v>1.9000000000000001</v>
      </c>
      <c r="I187" s="6">
        <f t="shared" si="19"/>
        <v>0.06000000000000005</v>
      </c>
    </row>
    <row r="188" spans="1:9" ht="15">
      <c r="A188" s="4">
        <v>1.85</v>
      </c>
      <c r="B188" s="5">
        <v>0.02</v>
      </c>
      <c r="C188" s="5">
        <v>0.0218</v>
      </c>
      <c r="D188" s="5">
        <f t="shared" si="21"/>
        <v>0.041800000000000004</v>
      </c>
      <c r="E188" s="5">
        <f t="shared" si="22"/>
        <v>0.07733000000000001</v>
      </c>
      <c r="F188" s="5">
        <f t="shared" si="23"/>
        <v>1.92733</v>
      </c>
      <c r="G188" s="5">
        <f t="shared" si="24"/>
        <v>1.9000000000000001</v>
      </c>
      <c r="H188" s="5">
        <f t="shared" si="20"/>
        <v>1.9000000000000001</v>
      </c>
      <c r="I188" s="6">
        <f t="shared" si="19"/>
        <v>0.050000000000000044</v>
      </c>
    </row>
    <row r="189" spans="1:9" ht="15">
      <c r="A189" s="4">
        <v>1.86</v>
      </c>
      <c r="B189" s="5">
        <v>0.02</v>
      </c>
      <c r="C189" s="5">
        <v>0.0218</v>
      </c>
      <c r="D189" s="5">
        <f t="shared" si="21"/>
        <v>0.041800000000000004</v>
      </c>
      <c r="E189" s="5">
        <f t="shared" si="22"/>
        <v>0.07774800000000001</v>
      </c>
      <c r="F189" s="5">
        <f t="shared" si="23"/>
        <v>1.937748</v>
      </c>
      <c r="G189" s="5">
        <f t="shared" si="24"/>
        <v>1.9000000000000001</v>
      </c>
      <c r="H189" s="5">
        <f t="shared" si="20"/>
        <v>1.9000000000000001</v>
      </c>
      <c r="I189" s="6">
        <f t="shared" si="19"/>
        <v>0.040000000000000036</v>
      </c>
    </row>
    <row r="190" spans="1:9" ht="15">
      <c r="A190" s="4">
        <v>1.87</v>
      </c>
      <c r="B190" s="5">
        <v>0.02</v>
      </c>
      <c r="C190" s="5">
        <v>0.0218</v>
      </c>
      <c r="D190" s="5">
        <f t="shared" si="21"/>
        <v>0.041800000000000004</v>
      </c>
      <c r="E190" s="5">
        <f t="shared" si="22"/>
        <v>0.07816600000000001</v>
      </c>
      <c r="F190" s="5">
        <f t="shared" si="23"/>
        <v>1.948166</v>
      </c>
      <c r="G190" s="5">
        <f t="shared" si="24"/>
        <v>1.9000000000000001</v>
      </c>
      <c r="H190" s="5">
        <f t="shared" si="20"/>
        <v>1.9000000000000001</v>
      </c>
      <c r="I190" s="6">
        <f t="shared" si="19"/>
        <v>0.030000000000000027</v>
      </c>
    </row>
    <row r="191" spans="1:9" ht="15">
      <c r="A191" s="4">
        <v>1.88</v>
      </c>
      <c r="B191" s="5">
        <v>0.02</v>
      </c>
      <c r="C191" s="5">
        <v>0.0218</v>
      </c>
      <c r="D191" s="5">
        <f t="shared" si="21"/>
        <v>0.041800000000000004</v>
      </c>
      <c r="E191" s="5">
        <f t="shared" si="22"/>
        <v>0.078584</v>
      </c>
      <c r="F191" s="5">
        <f t="shared" si="23"/>
        <v>1.9585839999999999</v>
      </c>
      <c r="G191" s="5">
        <f t="shared" si="24"/>
        <v>1.9500000000000002</v>
      </c>
      <c r="H191" s="5">
        <f t="shared" si="20"/>
        <v>1.9500000000000002</v>
      </c>
      <c r="I191" s="6">
        <f t="shared" si="19"/>
        <v>0.07000000000000028</v>
      </c>
    </row>
    <row r="192" spans="1:9" ht="15">
      <c r="A192" s="4">
        <v>1.89</v>
      </c>
      <c r="B192" s="5">
        <v>0.02</v>
      </c>
      <c r="C192" s="5">
        <v>0.0218</v>
      </c>
      <c r="D192" s="5">
        <f t="shared" si="21"/>
        <v>0.041800000000000004</v>
      </c>
      <c r="E192" s="5">
        <f t="shared" si="22"/>
        <v>0.079002</v>
      </c>
      <c r="F192" s="5">
        <f t="shared" si="23"/>
        <v>1.969002</v>
      </c>
      <c r="G192" s="5">
        <f t="shared" si="24"/>
        <v>1.9500000000000002</v>
      </c>
      <c r="H192" s="5">
        <f t="shared" si="20"/>
        <v>1.9500000000000002</v>
      </c>
      <c r="I192" s="6">
        <f t="shared" si="19"/>
        <v>0.060000000000000275</v>
      </c>
    </row>
    <row r="193" spans="1:9" ht="15">
      <c r="A193" s="4">
        <v>1.9</v>
      </c>
      <c r="B193" s="5">
        <v>0.02</v>
      </c>
      <c r="C193" s="5">
        <v>0.0218</v>
      </c>
      <c r="D193" s="5">
        <f t="shared" si="21"/>
        <v>0.041800000000000004</v>
      </c>
      <c r="E193" s="5">
        <f t="shared" si="22"/>
        <v>0.07942</v>
      </c>
      <c r="F193" s="5">
        <f t="shared" si="23"/>
        <v>1.97942</v>
      </c>
      <c r="G193" s="5">
        <f t="shared" si="24"/>
        <v>1.9500000000000002</v>
      </c>
      <c r="H193" s="5">
        <f t="shared" si="20"/>
        <v>1.9500000000000002</v>
      </c>
      <c r="I193" s="6">
        <f t="shared" si="19"/>
        <v>0.050000000000000266</v>
      </c>
    </row>
    <row r="194" spans="1:9" ht="15">
      <c r="A194" s="4">
        <v>1.91</v>
      </c>
      <c r="B194" s="5">
        <v>0.02</v>
      </c>
      <c r="C194" s="5">
        <v>0.0218</v>
      </c>
      <c r="D194" s="5">
        <f t="shared" si="21"/>
        <v>0.041800000000000004</v>
      </c>
      <c r="E194" s="5">
        <f t="shared" si="22"/>
        <v>0.079838</v>
      </c>
      <c r="F194" s="5">
        <f t="shared" si="23"/>
        <v>1.989838</v>
      </c>
      <c r="G194" s="5">
        <f t="shared" si="24"/>
        <v>1.9500000000000002</v>
      </c>
      <c r="H194" s="5">
        <f t="shared" si="20"/>
        <v>1.9500000000000002</v>
      </c>
      <c r="I194" s="6">
        <f aca="true" t="shared" si="25" ref="I194:I257">H194-A194</f>
        <v>0.04000000000000026</v>
      </c>
    </row>
    <row r="195" spans="1:9" ht="15">
      <c r="A195" s="4">
        <v>1.92</v>
      </c>
      <c r="B195" s="5">
        <v>0.02</v>
      </c>
      <c r="C195" s="5">
        <v>0.0218</v>
      </c>
      <c r="D195" s="5">
        <f t="shared" si="21"/>
        <v>0.041800000000000004</v>
      </c>
      <c r="E195" s="5">
        <f t="shared" si="22"/>
        <v>0.08025600000000001</v>
      </c>
      <c r="F195" s="5">
        <f t="shared" si="23"/>
        <v>2.000256</v>
      </c>
      <c r="G195" s="5">
        <f t="shared" si="24"/>
        <v>2</v>
      </c>
      <c r="H195" s="5">
        <f t="shared" si="20"/>
        <v>2</v>
      </c>
      <c r="I195" s="6">
        <f t="shared" si="25"/>
        <v>0.08000000000000007</v>
      </c>
    </row>
    <row r="196" spans="1:9" ht="15">
      <c r="A196" s="4">
        <v>1.93</v>
      </c>
      <c r="B196" s="5">
        <v>0.02</v>
      </c>
      <c r="C196" s="5">
        <v>0.0218</v>
      </c>
      <c r="D196" s="5">
        <f t="shared" si="21"/>
        <v>0.041800000000000004</v>
      </c>
      <c r="E196" s="5">
        <f t="shared" si="22"/>
        <v>0.08067400000000001</v>
      </c>
      <c r="F196" s="5">
        <f t="shared" si="23"/>
        <v>2.010674</v>
      </c>
      <c r="G196" s="5">
        <f t="shared" si="24"/>
        <v>2</v>
      </c>
      <c r="H196" s="5">
        <f aca="true" t="shared" si="26" ref="H196:H259">IF((FLOOR(G196,0.05))&lt;A196,A196,(FLOOR(G196,0.05)))</f>
        <v>2</v>
      </c>
      <c r="I196" s="6">
        <f t="shared" si="25"/>
        <v>0.07000000000000006</v>
      </c>
    </row>
    <row r="197" spans="1:9" ht="15">
      <c r="A197" s="4">
        <v>1.94</v>
      </c>
      <c r="B197" s="5">
        <v>0.02</v>
      </c>
      <c r="C197" s="5">
        <v>0.0218</v>
      </c>
      <c r="D197" s="5">
        <f t="shared" si="21"/>
        <v>0.041800000000000004</v>
      </c>
      <c r="E197" s="5">
        <f t="shared" si="22"/>
        <v>0.08109200000000001</v>
      </c>
      <c r="F197" s="5">
        <f t="shared" si="23"/>
        <v>2.021092</v>
      </c>
      <c r="G197" s="5">
        <f t="shared" si="24"/>
        <v>2</v>
      </c>
      <c r="H197" s="5">
        <f t="shared" si="26"/>
        <v>2</v>
      </c>
      <c r="I197" s="6">
        <f t="shared" si="25"/>
        <v>0.06000000000000005</v>
      </c>
    </row>
    <row r="198" spans="1:9" ht="15">
      <c r="A198" s="4">
        <v>1.95</v>
      </c>
      <c r="B198" s="5">
        <v>0.02</v>
      </c>
      <c r="C198" s="5">
        <v>0.0218</v>
      </c>
      <c r="D198" s="5">
        <f t="shared" si="21"/>
        <v>0.041800000000000004</v>
      </c>
      <c r="E198" s="5">
        <f t="shared" si="22"/>
        <v>0.08151</v>
      </c>
      <c r="F198" s="5">
        <f t="shared" si="23"/>
        <v>2.03151</v>
      </c>
      <c r="G198" s="5">
        <f t="shared" si="24"/>
        <v>2</v>
      </c>
      <c r="H198" s="5">
        <f t="shared" si="26"/>
        <v>2</v>
      </c>
      <c r="I198" s="6">
        <f t="shared" si="25"/>
        <v>0.050000000000000044</v>
      </c>
    </row>
    <row r="199" spans="1:9" ht="15">
      <c r="A199" s="4">
        <v>1.96</v>
      </c>
      <c r="B199" s="5">
        <v>0.02</v>
      </c>
      <c r="C199" s="5">
        <v>0.0218</v>
      </c>
      <c r="D199" s="5">
        <f t="shared" si="21"/>
        <v>0.041800000000000004</v>
      </c>
      <c r="E199" s="5">
        <f t="shared" si="22"/>
        <v>0.081928</v>
      </c>
      <c r="F199" s="5">
        <f t="shared" si="23"/>
        <v>2.041928</v>
      </c>
      <c r="G199" s="5">
        <f t="shared" si="24"/>
        <v>2</v>
      </c>
      <c r="H199" s="5">
        <f t="shared" si="26"/>
        <v>2</v>
      </c>
      <c r="I199" s="6">
        <f t="shared" si="25"/>
        <v>0.040000000000000036</v>
      </c>
    </row>
    <row r="200" spans="1:9" ht="15">
      <c r="A200" s="4">
        <v>1.97</v>
      </c>
      <c r="B200" s="5">
        <v>0.02</v>
      </c>
      <c r="C200" s="5">
        <v>0.0218</v>
      </c>
      <c r="D200" s="5">
        <f t="shared" si="21"/>
        <v>0.041800000000000004</v>
      </c>
      <c r="E200" s="5">
        <f t="shared" si="22"/>
        <v>0.082346</v>
      </c>
      <c r="F200" s="5">
        <f t="shared" si="23"/>
        <v>2.052346</v>
      </c>
      <c r="G200" s="5">
        <f t="shared" si="24"/>
        <v>2.0500000000000003</v>
      </c>
      <c r="H200" s="5">
        <f t="shared" si="26"/>
        <v>2.0500000000000003</v>
      </c>
      <c r="I200" s="6">
        <f t="shared" si="25"/>
        <v>0.0800000000000003</v>
      </c>
    </row>
    <row r="201" spans="1:9" ht="15">
      <c r="A201" s="4">
        <v>1.98</v>
      </c>
      <c r="B201" s="5">
        <v>0.02</v>
      </c>
      <c r="C201" s="5">
        <v>0.0218</v>
      </c>
      <c r="D201" s="5">
        <f t="shared" si="21"/>
        <v>0.041800000000000004</v>
      </c>
      <c r="E201" s="5">
        <f t="shared" si="22"/>
        <v>0.082764</v>
      </c>
      <c r="F201" s="5">
        <f t="shared" si="23"/>
        <v>2.062764</v>
      </c>
      <c r="G201" s="5">
        <f t="shared" si="24"/>
        <v>2.0500000000000003</v>
      </c>
      <c r="H201" s="5">
        <f t="shared" si="26"/>
        <v>2.0500000000000003</v>
      </c>
      <c r="I201" s="6">
        <f t="shared" si="25"/>
        <v>0.07000000000000028</v>
      </c>
    </row>
    <row r="202" spans="1:9" ht="15">
      <c r="A202" s="4">
        <v>1.99</v>
      </c>
      <c r="B202" s="5">
        <v>0.02</v>
      </c>
      <c r="C202" s="5">
        <v>0.0218</v>
      </c>
      <c r="D202" s="5">
        <f t="shared" si="21"/>
        <v>0.041800000000000004</v>
      </c>
      <c r="E202" s="5">
        <f t="shared" si="22"/>
        <v>0.083182</v>
      </c>
      <c r="F202" s="5">
        <f t="shared" si="23"/>
        <v>2.073182</v>
      </c>
      <c r="G202" s="5">
        <f t="shared" si="24"/>
        <v>2.0500000000000003</v>
      </c>
      <c r="H202" s="5">
        <f t="shared" si="26"/>
        <v>2.0500000000000003</v>
      </c>
      <c r="I202" s="6">
        <f t="shared" si="25"/>
        <v>0.060000000000000275</v>
      </c>
    </row>
    <row r="203" spans="1:9" ht="15">
      <c r="A203" s="4">
        <v>2</v>
      </c>
      <c r="B203" s="5">
        <v>0.02</v>
      </c>
      <c r="C203" s="5">
        <v>0.0218</v>
      </c>
      <c r="D203" s="5">
        <f t="shared" si="21"/>
        <v>0.041800000000000004</v>
      </c>
      <c r="E203" s="5">
        <f t="shared" si="22"/>
        <v>0.08360000000000001</v>
      </c>
      <c r="F203" s="5">
        <f t="shared" si="23"/>
        <v>2.0836</v>
      </c>
      <c r="G203" s="5">
        <f t="shared" si="24"/>
        <v>2.0500000000000003</v>
      </c>
      <c r="H203" s="5">
        <f t="shared" si="26"/>
        <v>2.0500000000000003</v>
      </c>
      <c r="I203" s="6">
        <f t="shared" si="25"/>
        <v>0.050000000000000266</v>
      </c>
    </row>
    <row r="204" spans="1:9" ht="15">
      <c r="A204" s="4">
        <v>2.01</v>
      </c>
      <c r="B204" s="5">
        <v>0.02</v>
      </c>
      <c r="C204" s="5">
        <v>0.0218</v>
      </c>
      <c r="D204" s="5">
        <f t="shared" si="21"/>
        <v>0.041800000000000004</v>
      </c>
      <c r="E204" s="5">
        <f t="shared" si="22"/>
        <v>0.084018</v>
      </c>
      <c r="F204" s="5">
        <f t="shared" si="23"/>
        <v>2.0940179999999997</v>
      </c>
      <c r="G204" s="5">
        <f t="shared" si="24"/>
        <v>2.0500000000000003</v>
      </c>
      <c r="H204" s="5">
        <f t="shared" si="26"/>
        <v>2.0500000000000003</v>
      </c>
      <c r="I204" s="6">
        <f t="shared" si="25"/>
        <v>0.04000000000000048</v>
      </c>
    </row>
    <row r="205" spans="1:9" ht="15">
      <c r="A205" s="4">
        <v>2.02</v>
      </c>
      <c r="B205" s="5">
        <v>0.02</v>
      </c>
      <c r="C205" s="5">
        <v>0.0218</v>
      </c>
      <c r="D205" s="5">
        <f t="shared" si="21"/>
        <v>0.041800000000000004</v>
      </c>
      <c r="E205" s="5">
        <f t="shared" si="22"/>
        <v>0.08443600000000001</v>
      </c>
      <c r="F205" s="5">
        <f t="shared" si="23"/>
        <v>2.104436</v>
      </c>
      <c r="G205" s="5">
        <f t="shared" si="24"/>
        <v>2.1</v>
      </c>
      <c r="H205" s="5">
        <f t="shared" si="26"/>
        <v>2.1</v>
      </c>
      <c r="I205" s="6">
        <f t="shared" si="25"/>
        <v>0.08000000000000007</v>
      </c>
    </row>
    <row r="206" spans="1:9" ht="15">
      <c r="A206" s="4">
        <v>2.03</v>
      </c>
      <c r="B206" s="5">
        <v>0.02</v>
      </c>
      <c r="C206" s="5">
        <v>0.0218</v>
      </c>
      <c r="D206" s="5">
        <f t="shared" si="21"/>
        <v>0.041800000000000004</v>
      </c>
      <c r="E206" s="5">
        <f t="shared" si="22"/>
        <v>0.084854</v>
      </c>
      <c r="F206" s="5">
        <f t="shared" si="23"/>
        <v>2.114854</v>
      </c>
      <c r="G206" s="5">
        <f t="shared" si="24"/>
        <v>2.1</v>
      </c>
      <c r="H206" s="5">
        <f t="shared" si="26"/>
        <v>2.1</v>
      </c>
      <c r="I206" s="6">
        <f t="shared" si="25"/>
        <v>0.07000000000000028</v>
      </c>
    </row>
    <row r="207" spans="1:9" ht="15">
      <c r="A207" s="4">
        <v>2.04</v>
      </c>
      <c r="B207" s="5">
        <v>0.02</v>
      </c>
      <c r="C207" s="5">
        <v>0.0218</v>
      </c>
      <c r="D207" s="5">
        <f t="shared" si="21"/>
        <v>0.041800000000000004</v>
      </c>
      <c r="E207" s="5">
        <f t="shared" si="22"/>
        <v>0.08527200000000001</v>
      </c>
      <c r="F207" s="5">
        <f t="shared" si="23"/>
        <v>2.125272</v>
      </c>
      <c r="G207" s="5">
        <f t="shared" si="24"/>
        <v>2.1</v>
      </c>
      <c r="H207" s="5">
        <f t="shared" si="26"/>
        <v>2.1</v>
      </c>
      <c r="I207" s="6">
        <f t="shared" si="25"/>
        <v>0.06000000000000005</v>
      </c>
    </row>
    <row r="208" spans="1:9" ht="15">
      <c r="A208" s="4">
        <v>2.05</v>
      </c>
      <c r="B208" s="5">
        <v>0.02</v>
      </c>
      <c r="C208" s="5">
        <v>0.0218</v>
      </c>
      <c r="D208" s="5">
        <f t="shared" si="21"/>
        <v>0.041800000000000004</v>
      </c>
      <c r="E208" s="5">
        <f t="shared" si="22"/>
        <v>0.08569</v>
      </c>
      <c r="F208" s="5">
        <f t="shared" si="23"/>
        <v>2.13569</v>
      </c>
      <c r="G208" s="5">
        <f t="shared" si="24"/>
        <v>2.1</v>
      </c>
      <c r="H208" s="5">
        <f t="shared" si="26"/>
        <v>2.1</v>
      </c>
      <c r="I208" s="6">
        <f t="shared" si="25"/>
        <v>0.050000000000000266</v>
      </c>
    </row>
    <row r="209" spans="1:9" s="21" customFormat="1" ht="15">
      <c r="A209" s="31">
        <v>2.06</v>
      </c>
      <c r="B209" s="20">
        <v>0.02</v>
      </c>
      <c r="C209" s="20">
        <v>0.0218</v>
      </c>
      <c r="D209" s="20">
        <f t="shared" si="21"/>
        <v>0.041800000000000004</v>
      </c>
      <c r="E209" s="20">
        <f t="shared" si="22"/>
        <v>0.086108</v>
      </c>
      <c r="F209" s="20">
        <f t="shared" si="23"/>
        <v>2.146108</v>
      </c>
      <c r="G209" s="20">
        <f t="shared" si="24"/>
        <v>2.1</v>
      </c>
      <c r="H209" s="20">
        <f t="shared" si="26"/>
        <v>2.1</v>
      </c>
      <c r="I209" s="32">
        <f t="shared" si="25"/>
        <v>0.040000000000000036</v>
      </c>
    </row>
    <row r="210" spans="1:9" ht="15">
      <c r="A210" s="4">
        <v>2.07</v>
      </c>
      <c r="B210" s="5">
        <v>0.02</v>
      </c>
      <c r="C210" s="5">
        <v>0.0218</v>
      </c>
      <c r="D210" s="5">
        <f t="shared" si="21"/>
        <v>0.041800000000000004</v>
      </c>
      <c r="E210" s="5">
        <f t="shared" si="22"/>
        <v>0.086526</v>
      </c>
      <c r="F210" s="5">
        <f t="shared" si="23"/>
        <v>2.156526</v>
      </c>
      <c r="G210" s="5">
        <f t="shared" si="24"/>
        <v>2.15</v>
      </c>
      <c r="H210" s="5">
        <f t="shared" si="26"/>
        <v>2.15</v>
      </c>
      <c r="I210" s="6">
        <f t="shared" si="25"/>
        <v>0.08000000000000007</v>
      </c>
    </row>
    <row r="211" spans="1:9" ht="15">
      <c r="A211" s="4">
        <v>2.08</v>
      </c>
      <c r="B211" s="5">
        <v>0.02</v>
      </c>
      <c r="C211" s="5">
        <v>0.0218</v>
      </c>
      <c r="D211" s="5">
        <f t="shared" si="21"/>
        <v>0.041800000000000004</v>
      </c>
      <c r="E211" s="5">
        <f t="shared" si="22"/>
        <v>0.08694400000000001</v>
      </c>
      <c r="F211" s="5">
        <f t="shared" si="23"/>
        <v>2.166944</v>
      </c>
      <c r="G211" s="5">
        <f t="shared" si="24"/>
        <v>2.15</v>
      </c>
      <c r="H211" s="5">
        <f t="shared" si="26"/>
        <v>2.15</v>
      </c>
      <c r="I211" s="6">
        <f t="shared" si="25"/>
        <v>0.06999999999999984</v>
      </c>
    </row>
    <row r="212" spans="1:9" ht="15">
      <c r="A212" s="4">
        <v>2.09</v>
      </c>
      <c r="B212" s="5">
        <v>0.02</v>
      </c>
      <c r="C212" s="5">
        <v>0.0218</v>
      </c>
      <c r="D212" s="5">
        <f t="shared" si="21"/>
        <v>0.041800000000000004</v>
      </c>
      <c r="E212" s="5">
        <f t="shared" si="22"/>
        <v>0.087362</v>
      </c>
      <c r="F212" s="5">
        <f t="shared" si="23"/>
        <v>2.177362</v>
      </c>
      <c r="G212" s="5">
        <f t="shared" si="24"/>
        <v>2.15</v>
      </c>
      <c r="H212" s="5">
        <f t="shared" si="26"/>
        <v>2.15</v>
      </c>
      <c r="I212" s="6">
        <f t="shared" si="25"/>
        <v>0.06000000000000005</v>
      </c>
    </row>
    <row r="213" spans="1:9" ht="15">
      <c r="A213" s="4">
        <v>2.1</v>
      </c>
      <c r="B213" s="5">
        <v>0.02</v>
      </c>
      <c r="C213" s="5">
        <v>0.0218</v>
      </c>
      <c r="D213" s="5">
        <f t="shared" si="21"/>
        <v>0.041800000000000004</v>
      </c>
      <c r="E213" s="5">
        <f t="shared" si="22"/>
        <v>0.08778000000000001</v>
      </c>
      <c r="F213" s="5">
        <f t="shared" si="23"/>
        <v>2.18778</v>
      </c>
      <c r="G213" s="5">
        <f t="shared" si="24"/>
        <v>2.15</v>
      </c>
      <c r="H213" s="5">
        <f t="shared" si="26"/>
        <v>2.15</v>
      </c>
      <c r="I213" s="6">
        <f t="shared" si="25"/>
        <v>0.04999999999999982</v>
      </c>
    </row>
    <row r="214" spans="1:9" ht="15">
      <c r="A214" s="4">
        <v>2.11</v>
      </c>
      <c r="B214" s="5">
        <v>0.02</v>
      </c>
      <c r="C214" s="5">
        <v>0.0218</v>
      </c>
      <c r="D214" s="5">
        <f t="shared" si="21"/>
        <v>0.041800000000000004</v>
      </c>
      <c r="E214" s="5">
        <f t="shared" si="22"/>
        <v>0.088198</v>
      </c>
      <c r="F214" s="5">
        <f t="shared" si="23"/>
        <v>2.1981979999999997</v>
      </c>
      <c r="G214" s="5">
        <f t="shared" si="24"/>
        <v>2.15</v>
      </c>
      <c r="H214" s="5">
        <f t="shared" si="26"/>
        <v>2.15</v>
      </c>
      <c r="I214" s="6">
        <f t="shared" si="25"/>
        <v>0.040000000000000036</v>
      </c>
    </row>
    <row r="215" spans="1:9" ht="15">
      <c r="A215" s="4">
        <v>2.12</v>
      </c>
      <c r="B215" s="5">
        <v>0.02</v>
      </c>
      <c r="C215" s="5">
        <v>0.0218</v>
      </c>
      <c r="D215" s="5">
        <f t="shared" si="21"/>
        <v>0.041800000000000004</v>
      </c>
      <c r="E215" s="5">
        <f t="shared" si="22"/>
        <v>0.08861600000000001</v>
      </c>
      <c r="F215" s="5">
        <f t="shared" si="23"/>
        <v>2.208616</v>
      </c>
      <c r="G215" s="5">
        <f t="shared" si="24"/>
        <v>2.2</v>
      </c>
      <c r="H215" s="5">
        <f t="shared" si="26"/>
        <v>2.2</v>
      </c>
      <c r="I215" s="6">
        <f t="shared" si="25"/>
        <v>0.08000000000000007</v>
      </c>
    </row>
    <row r="216" spans="1:9" ht="15">
      <c r="A216" s="4">
        <v>2.13</v>
      </c>
      <c r="B216" s="5">
        <v>0.02</v>
      </c>
      <c r="C216" s="5">
        <v>0.0218</v>
      </c>
      <c r="D216" s="5">
        <f t="shared" si="21"/>
        <v>0.041800000000000004</v>
      </c>
      <c r="E216" s="5">
        <f t="shared" si="22"/>
        <v>0.089034</v>
      </c>
      <c r="F216" s="5">
        <f t="shared" si="23"/>
        <v>2.2190339999999997</v>
      </c>
      <c r="G216" s="5">
        <f t="shared" si="24"/>
        <v>2.2</v>
      </c>
      <c r="H216" s="5">
        <f t="shared" si="26"/>
        <v>2.2</v>
      </c>
      <c r="I216" s="6">
        <f t="shared" si="25"/>
        <v>0.07000000000000028</v>
      </c>
    </row>
    <row r="217" spans="1:9" ht="15">
      <c r="A217" s="4">
        <v>2.14</v>
      </c>
      <c r="B217" s="5">
        <v>0.02</v>
      </c>
      <c r="C217" s="5">
        <v>0.0218</v>
      </c>
      <c r="D217" s="5">
        <f t="shared" si="21"/>
        <v>0.041800000000000004</v>
      </c>
      <c r="E217" s="5">
        <f t="shared" si="22"/>
        <v>0.08945200000000002</v>
      </c>
      <c r="F217" s="5">
        <f t="shared" si="23"/>
        <v>2.229452</v>
      </c>
      <c r="G217" s="5">
        <f t="shared" si="24"/>
        <v>2.2</v>
      </c>
      <c r="H217" s="5">
        <f t="shared" si="26"/>
        <v>2.2</v>
      </c>
      <c r="I217" s="6">
        <f t="shared" si="25"/>
        <v>0.06000000000000005</v>
      </c>
    </row>
    <row r="218" spans="1:9" ht="15">
      <c r="A218" s="4">
        <v>2.15</v>
      </c>
      <c r="B218" s="5">
        <v>0.02</v>
      </c>
      <c r="C218" s="5">
        <v>0.0218</v>
      </c>
      <c r="D218" s="5">
        <f t="shared" si="21"/>
        <v>0.041800000000000004</v>
      </c>
      <c r="E218" s="5">
        <f t="shared" si="22"/>
        <v>0.08987</v>
      </c>
      <c r="F218" s="5">
        <f t="shared" si="23"/>
        <v>2.23987</v>
      </c>
      <c r="G218" s="5">
        <f t="shared" si="24"/>
        <v>2.2</v>
      </c>
      <c r="H218" s="5">
        <f t="shared" si="26"/>
        <v>2.2</v>
      </c>
      <c r="I218" s="6">
        <f t="shared" si="25"/>
        <v>0.050000000000000266</v>
      </c>
    </row>
    <row r="219" spans="1:9" ht="15">
      <c r="A219" s="4">
        <v>2.16</v>
      </c>
      <c r="B219" s="5">
        <v>0.02</v>
      </c>
      <c r="C219" s="5">
        <v>0.0218</v>
      </c>
      <c r="D219" s="5">
        <f t="shared" si="21"/>
        <v>0.041800000000000004</v>
      </c>
      <c r="E219" s="5">
        <f t="shared" si="22"/>
        <v>0.09028800000000002</v>
      </c>
      <c r="F219" s="5">
        <f t="shared" si="23"/>
        <v>2.2502880000000003</v>
      </c>
      <c r="G219" s="5">
        <f t="shared" si="24"/>
        <v>2.25</v>
      </c>
      <c r="H219" s="5">
        <f t="shared" si="26"/>
        <v>2.25</v>
      </c>
      <c r="I219" s="6">
        <f t="shared" si="25"/>
        <v>0.08999999999999986</v>
      </c>
    </row>
    <row r="220" spans="1:9" ht="15">
      <c r="A220" s="4">
        <v>2.17</v>
      </c>
      <c r="B220" s="5">
        <v>0.02</v>
      </c>
      <c r="C220" s="5">
        <v>0.0218</v>
      </c>
      <c r="D220" s="5">
        <f t="shared" si="21"/>
        <v>0.041800000000000004</v>
      </c>
      <c r="E220" s="5">
        <f t="shared" si="22"/>
        <v>0.09070600000000001</v>
      </c>
      <c r="F220" s="5">
        <f t="shared" si="23"/>
        <v>2.260706</v>
      </c>
      <c r="G220" s="5">
        <f t="shared" si="24"/>
        <v>2.25</v>
      </c>
      <c r="H220" s="5">
        <f t="shared" si="26"/>
        <v>2.25</v>
      </c>
      <c r="I220" s="6">
        <f t="shared" si="25"/>
        <v>0.08000000000000007</v>
      </c>
    </row>
    <row r="221" spans="1:9" ht="15">
      <c r="A221" s="4">
        <v>2.18</v>
      </c>
      <c r="B221" s="5">
        <v>0.02</v>
      </c>
      <c r="C221" s="5">
        <v>0.0218</v>
      </c>
      <c r="D221" s="5">
        <f t="shared" si="21"/>
        <v>0.041800000000000004</v>
      </c>
      <c r="E221" s="5">
        <f t="shared" si="22"/>
        <v>0.09112400000000001</v>
      </c>
      <c r="F221" s="5">
        <f t="shared" si="23"/>
        <v>2.2711240000000004</v>
      </c>
      <c r="G221" s="5">
        <f t="shared" si="24"/>
        <v>2.25</v>
      </c>
      <c r="H221" s="5">
        <f t="shared" si="26"/>
        <v>2.25</v>
      </c>
      <c r="I221" s="6">
        <f t="shared" si="25"/>
        <v>0.06999999999999984</v>
      </c>
    </row>
    <row r="222" spans="1:9" ht="15">
      <c r="A222" s="4">
        <v>2.19</v>
      </c>
      <c r="B222" s="5">
        <v>0.02</v>
      </c>
      <c r="C222" s="5">
        <v>0.0218</v>
      </c>
      <c r="D222" s="5">
        <f t="shared" si="21"/>
        <v>0.041800000000000004</v>
      </c>
      <c r="E222" s="5">
        <f t="shared" si="22"/>
        <v>0.09154200000000001</v>
      </c>
      <c r="F222" s="5">
        <f t="shared" si="23"/>
        <v>2.281542</v>
      </c>
      <c r="G222" s="5">
        <f t="shared" si="24"/>
        <v>2.25</v>
      </c>
      <c r="H222" s="5">
        <f t="shared" si="26"/>
        <v>2.25</v>
      </c>
      <c r="I222" s="6">
        <f t="shared" si="25"/>
        <v>0.06000000000000005</v>
      </c>
    </row>
    <row r="223" spans="1:9" ht="15">
      <c r="A223" s="4">
        <v>2.2</v>
      </c>
      <c r="B223" s="5">
        <v>0.02</v>
      </c>
      <c r="C223" s="5">
        <v>0.0218</v>
      </c>
      <c r="D223" s="5">
        <f t="shared" si="21"/>
        <v>0.041800000000000004</v>
      </c>
      <c r="E223" s="5">
        <f t="shared" si="22"/>
        <v>0.09196000000000001</v>
      </c>
      <c r="F223" s="5">
        <f t="shared" si="23"/>
        <v>2.29196</v>
      </c>
      <c r="G223" s="5">
        <f t="shared" si="24"/>
        <v>2.25</v>
      </c>
      <c r="H223" s="5">
        <f t="shared" si="26"/>
        <v>2.25</v>
      </c>
      <c r="I223" s="6">
        <f t="shared" si="25"/>
        <v>0.04999999999999982</v>
      </c>
    </row>
    <row r="224" spans="1:9" ht="15">
      <c r="A224" s="4">
        <v>2.21</v>
      </c>
      <c r="B224" s="5">
        <v>0.02</v>
      </c>
      <c r="C224" s="5">
        <v>0.0218</v>
      </c>
      <c r="D224" s="5">
        <f t="shared" si="21"/>
        <v>0.041800000000000004</v>
      </c>
      <c r="E224" s="5">
        <f t="shared" si="22"/>
        <v>0.092378</v>
      </c>
      <c r="F224" s="5">
        <f t="shared" si="23"/>
        <v>2.302378</v>
      </c>
      <c r="G224" s="5">
        <f t="shared" si="24"/>
        <v>2.3000000000000003</v>
      </c>
      <c r="H224" s="5">
        <f t="shared" si="26"/>
        <v>2.3000000000000003</v>
      </c>
      <c r="I224" s="6">
        <f t="shared" si="25"/>
        <v>0.0900000000000003</v>
      </c>
    </row>
    <row r="225" spans="1:9" ht="15">
      <c r="A225" s="4">
        <v>2.22</v>
      </c>
      <c r="B225" s="5">
        <v>0.02</v>
      </c>
      <c r="C225" s="5">
        <v>0.0218</v>
      </c>
      <c r="D225" s="5">
        <f t="shared" si="21"/>
        <v>0.041800000000000004</v>
      </c>
      <c r="E225" s="5">
        <f t="shared" si="22"/>
        <v>0.09279600000000002</v>
      </c>
      <c r="F225" s="5">
        <f t="shared" si="23"/>
        <v>2.312796</v>
      </c>
      <c r="G225" s="5">
        <f t="shared" si="24"/>
        <v>2.3000000000000003</v>
      </c>
      <c r="H225" s="5">
        <f t="shared" si="26"/>
        <v>2.3000000000000003</v>
      </c>
      <c r="I225" s="6">
        <f t="shared" si="25"/>
        <v>0.08000000000000007</v>
      </c>
    </row>
    <row r="226" spans="1:9" ht="15">
      <c r="A226" s="4">
        <v>2.23</v>
      </c>
      <c r="B226" s="5">
        <v>0.02</v>
      </c>
      <c r="C226" s="5">
        <v>0.0218</v>
      </c>
      <c r="D226" s="5">
        <f t="shared" si="21"/>
        <v>0.041800000000000004</v>
      </c>
      <c r="E226" s="5">
        <f t="shared" si="22"/>
        <v>0.093214</v>
      </c>
      <c r="F226" s="5">
        <f t="shared" si="23"/>
        <v>2.323214</v>
      </c>
      <c r="G226" s="5">
        <f t="shared" si="24"/>
        <v>2.3000000000000003</v>
      </c>
      <c r="H226" s="5">
        <f t="shared" si="26"/>
        <v>2.3000000000000003</v>
      </c>
      <c r="I226" s="6">
        <f t="shared" si="25"/>
        <v>0.07000000000000028</v>
      </c>
    </row>
    <row r="227" spans="1:9" ht="15">
      <c r="A227" s="4">
        <v>2.24</v>
      </c>
      <c r="B227" s="5">
        <v>0.02</v>
      </c>
      <c r="C227" s="5">
        <v>0.0218</v>
      </c>
      <c r="D227" s="5">
        <f t="shared" si="21"/>
        <v>0.041800000000000004</v>
      </c>
      <c r="E227" s="5">
        <f t="shared" si="22"/>
        <v>0.09363200000000002</v>
      </c>
      <c r="F227" s="5">
        <f t="shared" si="23"/>
        <v>2.333632</v>
      </c>
      <c r="G227" s="5">
        <f t="shared" si="24"/>
        <v>2.3000000000000003</v>
      </c>
      <c r="H227" s="5">
        <f t="shared" si="26"/>
        <v>2.3000000000000003</v>
      </c>
      <c r="I227" s="6">
        <f t="shared" si="25"/>
        <v>0.06000000000000005</v>
      </c>
    </row>
    <row r="228" spans="1:9" ht="15">
      <c r="A228" s="4">
        <v>2.25</v>
      </c>
      <c r="B228" s="5">
        <v>0.02</v>
      </c>
      <c r="C228" s="5">
        <v>0.0218</v>
      </c>
      <c r="D228" s="5">
        <f t="shared" si="21"/>
        <v>0.041800000000000004</v>
      </c>
      <c r="E228" s="5">
        <f t="shared" si="22"/>
        <v>0.09405000000000001</v>
      </c>
      <c r="F228" s="5">
        <f t="shared" si="23"/>
        <v>2.34405</v>
      </c>
      <c r="G228" s="5">
        <f t="shared" si="24"/>
        <v>2.3000000000000003</v>
      </c>
      <c r="H228" s="5">
        <f t="shared" si="26"/>
        <v>2.3000000000000003</v>
      </c>
      <c r="I228" s="6">
        <f t="shared" si="25"/>
        <v>0.050000000000000266</v>
      </c>
    </row>
    <row r="229" spans="1:9" ht="15">
      <c r="A229" s="4">
        <v>2.26</v>
      </c>
      <c r="B229" s="5">
        <v>0.02</v>
      </c>
      <c r="C229" s="5">
        <v>0.0218</v>
      </c>
      <c r="D229" s="5">
        <f t="shared" si="21"/>
        <v>0.041800000000000004</v>
      </c>
      <c r="E229" s="5">
        <f t="shared" si="22"/>
        <v>0.094468</v>
      </c>
      <c r="F229" s="5">
        <f t="shared" si="23"/>
        <v>2.354468</v>
      </c>
      <c r="G229" s="5">
        <f t="shared" si="24"/>
        <v>2.35</v>
      </c>
      <c r="H229" s="5">
        <f t="shared" si="26"/>
        <v>2.35</v>
      </c>
      <c r="I229" s="6">
        <f t="shared" si="25"/>
        <v>0.0900000000000003</v>
      </c>
    </row>
    <row r="230" spans="1:9" ht="15">
      <c r="A230" s="4">
        <v>2.27</v>
      </c>
      <c r="B230" s="5">
        <v>0.02</v>
      </c>
      <c r="C230" s="5">
        <v>0.0218</v>
      </c>
      <c r="D230" s="5">
        <f t="shared" si="21"/>
        <v>0.041800000000000004</v>
      </c>
      <c r="E230" s="5">
        <f t="shared" si="22"/>
        <v>0.09488600000000001</v>
      </c>
      <c r="F230" s="5">
        <f t="shared" si="23"/>
        <v>2.364886</v>
      </c>
      <c r="G230" s="5">
        <f t="shared" si="24"/>
        <v>2.35</v>
      </c>
      <c r="H230" s="5">
        <f t="shared" si="26"/>
        <v>2.35</v>
      </c>
      <c r="I230" s="6">
        <f t="shared" si="25"/>
        <v>0.08000000000000007</v>
      </c>
    </row>
    <row r="231" spans="1:9" ht="15">
      <c r="A231" s="4">
        <v>2.28</v>
      </c>
      <c r="B231" s="5">
        <v>0.02</v>
      </c>
      <c r="C231" s="5">
        <v>0.0218</v>
      </c>
      <c r="D231" s="5">
        <f t="shared" si="21"/>
        <v>0.041800000000000004</v>
      </c>
      <c r="E231" s="5">
        <f t="shared" si="22"/>
        <v>0.095304</v>
      </c>
      <c r="F231" s="5">
        <f t="shared" si="23"/>
        <v>2.375304</v>
      </c>
      <c r="G231" s="5">
        <f t="shared" si="24"/>
        <v>2.35</v>
      </c>
      <c r="H231" s="5">
        <f t="shared" si="26"/>
        <v>2.35</v>
      </c>
      <c r="I231" s="6">
        <f t="shared" si="25"/>
        <v>0.07000000000000028</v>
      </c>
    </row>
    <row r="232" spans="1:9" ht="15">
      <c r="A232" s="4">
        <v>2.29</v>
      </c>
      <c r="B232" s="5">
        <v>0.02</v>
      </c>
      <c r="C232" s="5">
        <v>0.0218</v>
      </c>
      <c r="D232" s="5">
        <f t="shared" si="21"/>
        <v>0.041800000000000004</v>
      </c>
      <c r="E232" s="5">
        <f t="shared" si="22"/>
        <v>0.09572200000000002</v>
      </c>
      <c r="F232" s="5">
        <f t="shared" si="23"/>
        <v>2.385722</v>
      </c>
      <c r="G232" s="5">
        <f t="shared" si="24"/>
        <v>2.35</v>
      </c>
      <c r="H232" s="5">
        <f t="shared" si="26"/>
        <v>2.35</v>
      </c>
      <c r="I232" s="6">
        <f t="shared" si="25"/>
        <v>0.06000000000000005</v>
      </c>
    </row>
    <row r="233" spans="1:9" ht="15">
      <c r="A233" s="4">
        <v>2.3</v>
      </c>
      <c r="B233" s="5">
        <v>0.02</v>
      </c>
      <c r="C233" s="5">
        <v>0.0218</v>
      </c>
      <c r="D233" s="5">
        <f t="shared" si="21"/>
        <v>0.041800000000000004</v>
      </c>
      <c r="E233" s="5">
        <f t="shared" si="22"/>
        <v>0.09614</v>
      </c>
      <c r="F233" s="5">
        <f t="shared" si="23"/>
        <v>2.39614</v>
      </c>
      <c r="G233" s="5">
        <f t="shared" si="24"/>
        <v>2.35</v>
      </c>
      <c r="H233" s="5">
        <f t="shared" si="26"/>
        <v>2.35</v>
      </c>
      <c r="I233" s="6">
        <f t="shared" si="25"/>
        <v>0.050000000000000266</v>
      </c>
    </row>
    <row r="234" spans="1:9" ht="15">
      <c r="A234" s="4">
        <v>2.31</v>
      </c>
      <c r="B234" s="5">
        <v>0.02</v>
      </c>
      <c r="C234" s="5">
        <v>0.0218</v>
      </c>
      <c r="D234" s="5">
        <f t="shared" si="21"/>
        <v>0.041800000000000004</v>
      </c>
      <c r="E234" s="5">
        <f t="shared" si="22"/>
        <v>0.096558</v>
      </c>
      <c r="F234" s="5">
        <f t="shared" si="23"/>
        <v>2.406558</v>
      </c>
      <c r="G234" s="5">
        <f t="shared" si="24"/>
        <v>2.4000000000000004</v>
      </c>
      <c r="H234" s="5">
        <f t="shared" si="26"/>
        <v>2.4000000000000004</v>
      </c>
      <c r="I234" s="6">
        <f t="shared" si="25"/>
        <v>0.0900000000000003</v>
      </c>
    </row>
    <row r="235" spans="1:9" ht="15">
      <c r="A235" s="4">
        <v>2.32</v>
      </c>
      <c r="B235" s="5">
        <v>0.02</v>
      </c>
      <c r="C235" s="5">
        <v>0.0218</v>
      </c>
      <c r="D235" s="5">
        <f t="shared" si="21"/>
        <v>0.041800000000000004</v>
      </c>
      <c r="E235" s="5">
        <f t="shared" si="22"/>
        <v>0.096976</v>
      </c>
      <c r="F235" s="5">
        <f t="shared" si="23"/>
        <v>2.416976</v>
      </c>
      <c r="G235" s="5">
        <f t="shared" si="24"/>
        <v>2.4000000000000004</v>
      </c>
      <c r="H235" s="5">
        <f t="shared" si="26"/>
        <v>2.4000000000000004</v>
      </c>
      <c r="I235" s="6">
        <f t="shared" si="25"/>
        <v>0.08000000000000052</v>
      </c>
    </row>
    <row r="236" spans="1:9" ht="15">
      <c r="A236" s="4">
        <v>2.33</v>
      </c>
      <c r="B236" s="5">
        <v>0.02</v>
      </c>
      <c r="C236" s="5">
        <v>0.0218</v>
      </c>
      <c r="D236" s="5">
        <f t="shared" si="21"/>
        <v>0.041800000000000004</v>
      </c>
      <c r="E236" s="5">
        <f t="shared" si="22"/>
        <v>0.09739400000000001</v>
      </c>
      <c r="F236" s="5">
        <f t="shared" si="23"/>
        <v>2.427394</v>
      </c>
      <c r="G236" s="5">
        <f t="shared" si="24"/>
        <v>2.4000000000000004</v>
      </c>
      <c r="H236" s="5">
        <f t="shared" si="26"/>
        <v>2.4000000000000004</v>
      </c>
      <c r="I236" s="6">
        <f t="shared" si="25"/>
        <v>0.07000000000000028</v>
      </c>
    </row>
    <row r="237" spans="1:9" ht="15">
      <c r="A237" s="4">
        <v>2.34</v>
      </c>
      <c r="B237" s="5">
        <v>0.02</v>
      </c>
      <c r="C237" s="5">
        <v>0.0218</v>
      </c>
      <c r="D237" s="5">
        <f t="shared" si="21"/>
        <v>0.041800000000000004</v>
      </c>
      <c r="E237" s="5">
        <f t="shared" si="22"/>
        <v>0.097812</v>
      </c>
      <c r="F237" s="5">
        <f t="shared" si="23"/>
        <v>2.4378119999999996</v>
      </c>
      <c r="G237" s="5">
        <f t="shared" si="24"/>
        <v>2.4000000000000004</v>
      </c>
      <c r="H237" s="5">
        <f t="shared" si="26"/>
        <v>2.4000000000000004</v>
      </c>
      <c r="I237" s="6">
        <f t="shared" si="25"/>
        <v>0.0600000000000005</v>
      </c>
    </row>
    <row r="238" spans="1:9" ht="15">
      <c r="A238" s="4">
        <v>2.35</v>
      </c>
      <c r="B238" s="5">
        <v>0.02</v>
      </c>
      <c r="C238" s="5">
        <v>0.0218</v>
      </c>
      <c r="D238" s="5">
        <f t="shared" si="21"/>
        <v>0.041800000000000004</v>
      </c>
      <c r="E238" s="5">
        <f t="shared" si="22"/>
        <v>0.09823000000000001</v>
      </c>
      <c r="F238" s="5">
        <f t="shared" si="23"/>
        <v>2.44823</v>
      </c>
      <c r="G238" s="5">
        <f t="shared" si="24"/>
        <v>2.4000000000000004</v>
      </c>
      <c r="H238" s="5">
        <f t="shared" si="26"/>
        <v>2.4000000000000004</v>
      </c>
      <c r="I238" s="6">
        <f t="shared" si="25"/>
        <v>0.050000000000000266</v>
      </c>
    </row>
    <row r="239" spans="1:9" ht="15">
      <c r="A239" s="4">
        <v>2.36</v>
      </c>
      <c r="B239" s="5">
        <v>0.02</v>
      </c>
      <c r="C239" s="5">
        <v>0.0218</v>
      </c>
      <c r="D239" s="5">
        <f t="shared" si="21"/>
        <v>0.041800000000000004</v>
      </c>
      <c r="E239" s="5">
        <f t="shared" si="22"/>
        <v>0.098648</v>
      </c>
      <c r="F239" s="5">
        <f t="shared" si="23"/>
        <v>2.4586479999999997</v>
      </c>
      <c r="G239" s="5">
        <f t="shared" si="24"/>
        <v>2.45</v>
      </c>
      <c r="H239" s="5">
        <f t="shared" si="26"/>
        <v>2.45</v>
      </c>
      <c r="I239" s="6">
        <f t="shared" si="25"/>
        <v>0.0900000000000003</v>
      </c>
    </row>
    <row r="240" spans="1:9" ht="15">
      <c r="A240" s="4">
        <v>2.37</v>
      </c>
      <c r="B240" s="5">
        <v>0.02</v>
      </c>
      <c r="C240" s="5">
        <v>0.0218</v>
      </c>
      <c r="D240" s="5">
        <f t="shared" si="21"/>
        <v>0.041800000000000004</v>
      </c>
      <c r="E240" s="5">
        <f t="shared" si="22"/>
        <v>0.09906600000000002</v>
      </c>
      <c r="F240" s="5">
        <f t="shared" si="23"/>
        <v>2.469066</v>
      </c>
      <c r="G240" s="5">
        <f t="shared" si="24"/>
        <v>2.45</v>
      </c>
      <c r="H240" s="5">
        <f t="shared" si="26"/>
        <v>2.45</v>
      </c>
      <c r="I240" s="6">
        <f t="shared" si="25"/>
        <v>0.08000000000000007</v>
      </c>
    </row>
    <row r="241" spans="1:9" ht="15">
      <c r="A241" s="4">
        <v>2.38</v>
      </c>
      <c r="B241" s="5">
        <v>0.02</v>
      </c>
      <c r="C241" s="5">
        <v>0.0218</v>
      </c>
      <c r="D241" s="5">
        <f t="shared" si="21"/>
        <v>0.041800000000000004</v>
      </c>
      <c r="E241" s="5">
        <f t="shared" si="22"/>
        <v>0.099484</v>
      </c>
      <c r="F241" s="5">
        <f t="shared" si="23"/>
        <v>2.479484</v>
      </c>
      <c r="G241" s="5">
        <f t="shared" si="24"/>
        <v>2.45</v>
      </c>
      <c r="H241" s="5">
        <f t="shared" si="26"/>
        <v>2.45</v>
      </c>
      <c r="I241" s="6">
        <f t="shared" si="25"/>
        <v>0.07000000000000028</v>
      </c>
    </row>
    <row r="242" spans="1:9" ht="15">
      <c r="A242" s="4">
        <v>2.39</v>
      </c>
      <c r="B242" s="5">
        <v>0.02</v>
      </c>
      <c r="C242" s="5">
        <v>0.0218</v>
      </c>
      <c r="D242" s="5">
        <f t="shared" si="21"/>
        <v>0.041800000000000004</v>
      </c>
      <c r="E242" s="5">
        <f t="shared" si="22"/>
        <v>0.09990200000000002</v>
      </c>
      <c r="F242" s="5">
        <f t="shared" si="23"/>
        <v>2.4899020000000003</v>
      </c>
      <c r="G242" s="5">
        <f t="shared" si="24"/>
        <v>2.45</v>
      </c>
      <c r="H242" s="5">
        <f t="shared" si="26"/>
        <v>2.45</v>
      </c>
      <c r="I242" s="6">
        <f t="shared" si="25"/>
        <v>0.06000000000000005</v>
      </c>
    </row>
    <row r="243" spans="1:9" s="24" customFormat="1" ht="15">
      <c r="A243" s="22">
        <v>2.4</v>
      </c>
      <c r="B243" s="18">
        <v>0.02</v>
      </c>
      <c r="C243" s="18">
        <v>0.0218</v>
      </c>
      <c r="D243" s="18">
        <f t="shared" si="21"/>
        <v>0.041800000000000004</v>
      </c>
      <c r="E243" s="18">
        <f t="shared" si="22"/>
        <v>0.10032</v>
      </c>
      <c r="F243" s="18">
        <f t="shared" si="23"/>
        <v>2.50032</v>
      </c>
      <c r="G243" s="18">
        <f t="shared" si="24"/>
        <v>2.5</v>
      </c>
      <c r="H243" s="5">
        <f t="shared" si="26"/>
        <v>2.5</v>
      </c>
      <c r="I243" s="23">
        <f t="shared" si="25"/>
        <v>0.10000000000000009</v>
      </c>
    </row>
    <row r="244" spans="1:9" ht="15">
      <c r="A244" s="4">
        <v>2.41</v>
      </c>
      <c r="B244" s="5">
        <v>0.02</v>
      </c>
      <c r="C244" s="5">
        <v>0.0218</v>
      </c>
      <c r="D244" s="5">
        <f t="shared" si="21"/>
        <v>0.041800000000000004</v>
      </c>
      <c r="E244" s="5">
        <f t="shared" si="22"/>
        <v>0.10073800000000002</v>
      </c>
      <c r="F244" s="5">
        <f t="shared" si="23"/>
        <v>2.5107380000000004</v>
      </c>
      <c r="G244" s="5">
        <f t="shared" si="24"/>
        <v>2.5</v>
      </c>
      <c r="H244" s="5">
        <f t="shared" si="26"/>
        <v>2.5</v>
      </c>
      <c r="I244" s="6">
        <f t="shared" si="25"/>
        <v>0.08999999999999986</v>
      </c>
    </row>
    <row r="245" spans="1:11" ht="15">
      <c r="A245" s="4">
        <v>2.42</v>
      </c>
      <c r="B245" s="5">
        <v>0.02</v>
      </c>
      <c r="C245" s="5">
        <v>0.0218</v>
      </c>
      <c r="D245" s="5">
        <f t="shared" si="21"/>
        <v>0.041800000000000004</v>
      </c>
      <c r="E245" s="5">
        <f t="shared" si="22"/>
        <v>0.10115600000000001</v>
      </c>
      <c r="F245" s="20">
        <v>2.51</v>
      </c>
      <c r="G245" s="5">
        <f t="shared" si="24"/>
        <v>2.5</v>
      </c>
      <c r="H245" s="5">
        <f t="shared" si="26"/>
        <v>2.5</v>
      </c>
      <c r="I245" s="6">
        <f t="shared" si="25"/>
        <v>0.08000000000000007</v>
      </c>
      <c r="K245" s="21" t="s">
        <v>32</v>
      </c>
    </row>
    <row r="246" spans="1:11" ht="15">
      <c r="A246" s="4">
        <v>2.43</v>
      </c>
      <c r="B246" s="5">
        <v>0.02</v>
      </c>
      <c r="C246" s="5">
        <v>0.0218</v>
      </c>
      <c r="D246" s="5">
        <f aca="true" t="shared" si="27" ref="D246:D309">B246+C246</f>
        <v>0.041800000000000004</v>
      </c>
      <c r="E246" s="5">
        <f aca="true" t="shared" si="28" ref="E246:E309">A246*D246</f>
        <v>0.10157400000000001</v>
      </c>
      <c r="F246" s="20">
        <v>2.51</v>
      </c>
      <c r="G246" s="5">
        <f aca="true" t="shared" si="29" ref="G246:G261">FLOOR(F246,0.05)</f>
        <v>2.5</v>
      </c>
      <c r="H246" s="5">
        <f t="shared" si="26"/>
        <v>2.5</v>
      </c>
      <c r="I246" s="6">
        <f t="shared" si="25"/>
        <v>0.06999999999999984</v>
      </c>
      <c r="K246" s="21" t="s">
        <v>32</v>
      </c>
    </row>
    <row r="247" spans="1:11" ht="15">
      <c r="A247" s="4">
        <v>2.44</v>
      </c>
      <c r="B247" s="5">
        <v>0.02</v>
      </c>
      <c r="C247" s="5">
        <v>0.0218</v>
      </c>
      <c r="D247" s="5">
        <f t="shared" si="27"/>
        <v>0.041800000000000004</v>
      </c>
      <c r="E247" s="5">
        <f t="shared" si="28"/>
        <v>0.10199200000000001</v>
      </c>
      <c r="F247" s="20">
        <v>2.51</v>
      </c>
      <c r="G247" s="5">
        <f t="shared" si="29"/>
        <v>2.5</v>
      </c>
      <c r="H247" s="5">
        <f t="shared" si="26"/>
        <v>2.5</v>
      </c>
      <c r="I247" s="6">
        <f t="shared" si="25"/>
        <v>0.06000000000000005</v>
      </c>
      <c r="K247" s="21" t="s">
        <v>32</v>
      </c>
    </row>
    <row r="248" spans="1:11" s="24" customFormat="1" ht="15">
      <c r="A248" s="22">
        <v>2.45</v>
      </c>
      <c r="B248" s="18">
        <v>0.02</v>
      </c>
      <c r="C248" s="18">
        <v>0.0218</v>
      </c>
      <c r="D248" s="18">
        <f t="shared" si="27"/>
        <v>0.041800000000000004</v>
      </c>
      <c r="E248" s="18">
        <f t="shared" si="28"/>
        <v>0.10241000000000001</v>
      </c>
      <c r="F248" s="20">
        <v>2.51</v>
      </c>
      <c r="G248" s="18">
        <f t="shared" si="29"/>
        <v>2.5</v>
      </c>
      <c r="H248" s="20">
        <v>2.51</v>
      </c>
      <c r="I248" s="23">
        <f t="shared" si="25"/>
        <v>0.05999999999999961</v>
      </c>
      <c r="K248" s="21" t="s">
        <v>32</v>
      </c>
    </row>
    <row r="249" spans="1:11" ht="15">
      <c r="A249" s="4">
        <v>2.46</v>
      </c>
      <c r="B249" s="5">
        <v>0.02</v>
      </c>
      <c r="C249" s="5">
        <v>0.0218</v>
      </c>
      <c r="D249" s="5">
        <f t="shared" si="27"/>
        <v>0.041800000000000004</v>
      </c>
      <c r="E249" s="5">
        <f t="shared" si="28"/>
        <v>0.102828</v>
      </c>
      <c r="F249" s="20">
        <v>2.51</v>
      </c>
      <c r="G249" s="5">
        <f t="shared" si="29"/>
        <v>2.5</v>
      </c>
      <c r="H249" s="20">
        <v>2.51</v>
      </c>
      <c r="I249" s="6">
        <f t="shared" si="25"/>
        <v>0.04999999999999982</v>
      </c>
      <c r="K249" s="21" t="s">
        <v>32</v>
      </c>
    </row>
    <row r="250" spans="1:11" ht="15">
      <c r="A250" s="4">
        <v>2.47</v>
      </c>
      <c r="B250" s="5">
        <v>0.02</v>
      </c>
      <c r="C250" s="5">
        <v>0.0218</v>
      </c>
      <c r="D250" s="5">
        <f t="shared" si="27"/>
        <v>0.041800000000000004</v>
      </c>
      <c r="E250" s="5">
        <f t="shared" si="28"/>
        <v>0.10324600000000002</v>
      </c>
      <c r="F250" s="20">
        <v>2.51</v>
      </c>
      <c r="G250" s="5">
        <f t="shared" si="29"/>
        <v>2.5</v>
      </c>
      <c r="H250" s="20">
        <v>2.51</v>
      </c>
      <c r="I250" s="6">
        <f t="shared" si="25"/>
        <v>0.03999999999999959</v>
      </c>
      <c r="K250" s="21" t="s">
        <v>32</v>
      </c>
    </row>
    <row r="251" spans="1:11" ht="15">
      <c r="A251" s="4">
        <v>2.48</v>
      </c>
      <c r="B251" s="5">
        <v>0.02</v>
      </c>
      <c r="C251" s="5">
        <v>0.0218</v>
      </c>
      <c r="D251" s="5">
        <f t="shared" si="27"/>
        <v>0.041800000000000004</v>
      </c>
      <c r="E251" s="5">
        <f t="shared" si="28"/>
        <v>0.103664</v>
      </c>
      <c r="F251" s="20">
        <v>2.51</v>
      </c>
      <c r="G251" s="5">
        <f t="shared" si="29"/>
        <v>2.5</v>
      </c>
      <c r="H251" s="20">
        <v>2.51</v>
      </c>
      <c r="I251" s="6">
        <f t="shared" si="25"/>
        <v>0.029999999999999805</v>
      </c>
      <c r="K251" s="21" t="s">
        <v>32</v>
      </c>
    </row>
    <row r="252" spans="1:11" ht="15">
      <c r="A252" s="4">
        <v>2.49</v>
      </c>
      <c r="B252" s="5">
        <v>0.02</v>
      </c>
      <c r="C252" s="5">
        <v>0.0218</v>
      </c>
      <c r="D252" s="5">
        <f t="shared" si="27"/>
        <v>0.041800000000000004</v>
      </c>
      <c r="E252" s="5">
        <f t="shared" si="28"/>
        <v>0.10408200000000002</v>
      </c>
      <c r="F252" s="20">
        <v>2.51</v>
      </c>
      <c r="G252" s="5">
        <f t="shared" si="29"/>
        <v>2.5</v>
      </c>
      <c r="H252" s="20">
        <v>2.51</v>
      </c>
      <c r="I252" s="6">
        <f t="shared" si="25"/>
        <v>0.019999999999999574</v>
      </c>
      <c r="K252" s="21" t="s">
        <v>32</v>
      </c>
    </row>
    <row r="253" spans="1:11" ht="15">
      <c r="A253" s="4">
        <v>2.5</v>
      </c>
      <c r="B253" s="5">
        <v>0.02</v>
      </c>
      <c r="C253" s="5">
        <v>0.0218</v>
      </c>
      <c r="D253" s="5">
        <f t="shared" si="27"/>
        <v>0.041800000000000004</v>
      </c>
      <c r="E253" s="5">
        <f t="shared" si="28"/>
        <v>0.10450000000000001</v>
      </c>
      <c r="F253" s="20">
        <v>2.51</v>
      </c>
      <c r="G253" s="5">
        <f t="shared" si="29"/>
        <v>2.5</v>
      </c>
      <c r="H253" s="20">
        <v>2.51</v>
      </c>
      <c r="I253" s="6">
        <f t="shared" si="25"/>
        <v>0.009999999999999787</v>
      </c>
      <c r="K253" s="21" t="s">
        <v>32</v>
      </c>
    </row>
    <row r="254" spans="1:11" ht="15">
      <c r="A254" s="4">
        <v>2.51</v>
      </c>
      <c r="B254" s="5">
        <v>0.02</v>
      </c>
      <c r="C254" s="5">
        <v>0.0218</v>
      </c>
      <c r="D254" s="5">
        <f t="shared" si="27"/>
        <v>0.041800000000000004</v>
      </c>
      <c r="E254" s="5">
        <f t="shared" si="28"/>
        <v>0.104918</v>
      </c>
      <c r="F254" s="20">
        <v>2.51</v>
      </c>
      <c r="G254" s="5">
        <f t="shared" si="29"/>
        <v>2.5</v>
      </c>
      <c r="H254" s="20">
        <v>2.51</v>
      </c>
      <c r="I254" s="6">
        <f t="shared" si="25"/>
        <v>0</v>
      </c>
      <c r="K254" s="21" t="s">
        <v>32</v>
      </c>
    </row>
    <row r="255" spans="1:9" ht="15">
      <c r="A255" s="4">
        <v>2.52</v>
      </c>
      <c r="B255" s="5">
        <v>0.02</v>
      </c>
      <c r="C255" s="5">
        <v>0.0218</v>
      </c>
      <c r="D255" s="5">
        <f t="shared" si="27"/>
        <v>0.041800000000000004</v>
      </c>
      <c r="E255" s="5">
        <f t="shared" si="28"/>
        <v>0.10533600000000001</v>
      </c>
      <c r="F255" s="5">
        <f>A255+E255</f>
        <v>2.625336</v>
      </c>
      <c r="G255" s="5">
        <f t="shared" si="29"/>
        <v>2.6</v>
      </c>
      <c r="H255" s="5">
        <f t="shared" si="26"/>
        <v>2.6</v>
      </c>
      <c r="I255" s="6">
        <f t="shared" si="25"/>
        <v>0.08000000000000007</v>
      </c>
    </row>
    <row r="256" spans="1:9" ht="15">
      <c r="A256" s="4">
        <v>2.53</v>
      </c>
      <c r="B256" s="5">
        <v>0.02</v>
      </c>
      <c r="C256" s="5">
        <v>0.0218</v>
      </c>
      <c r="D256" s="5">
        <f t="shared" si="27"/>
        <v>0.041800000000000004</v>
      </c>
      <c r="E256" s="5">
        <f t="shared" si="28"/>
        <v>0.105754</v>
      </c>
      <c r="F256" s="5">
        <f aca="true" t="shared" si="30" ref="F256:F309">A256+E256</f>
        <v>2.635754</v>
      </c>
      <c r="G256" s="5">
        <f t="shared" si="29"/>
        <v>2.6</v>
      </c>
      <c r="H256" s="5">
        <f t="shared" si="26"/>
        <v>2.6</v>
      </c>
      <c r="I256" s="6">
        <f t="shared" si="25"/>
        <v>0.07000000000000028</v>
      </c>
    </row>
    <row r="257" spans="1:9" ht="15">
      <c r="A257" s="4">
        <v>2.54</v>
      </c>
      <c r="B257" s="5">
        <v>0.02</v>
      </c>
      <c r="C257" s="5">
        <v>0.0218</v>
      </c>
      <c r="D257" s="5">
        <f t="shared" si="27"/>
        <v>0.041800000000000004</v>
      </c>
      <c r="E257" s="5">
        <f t="shared" si="28"/>
        <v>0.10617200000000002</v>
      </c>
      <c r="F257" s="5">
        <f t="shared" si="30"/>
        <v>2.646172</v>
      </c>
      <c r="G257" s="5">
        <f t="shared" si="29"/>
        <v>2.6</v>
      </c>
      <c r="H257" s="5">
        <f t="shared" si="26"/>
        <v>2.6</v>
      </c>
      <c r="I257" s="6">
        <f t="shared" si="25"/>
        <v>0.06000000000000005</v>
      </c>
    </row>
    <row r="258" spans="1:9" ht="15">
      <c r="A258" s="4">
        <v>2.55</v>
      </c>
      <c r="B258" s="5">
        <v>0.02</v>
      </c>
      <c r="C258" s="5">
        <v>0.0218</v>
      </c>
      <c r="D258" s="5">
        <f t="shared" si="27"/>
        <v>0.041800000000000004</v>
      </c>
      <c r="E258" s="5">
        <f t="shared" si="28"/>
        <v>0.10659</v>
      </c>
      <c r="F258" s="5">
        <f t="shared" si="30"/>
        <v>2.65659</v>
      </c>
      <c r="G258" s="5">
        <f t="shared" si="29"/>
        <v>2.6500000000000004</v>
      </c>
      <c r="H258" s="5">
        <f t="shared" si="26"/>
        <v>2.6500000000000004</v>
      </c>
      <c r="I258" s="6">
        <f aca="true" t="shared" si="31" ref="I258:I321">H258-A258</f>
        <v>0.10000000000000053</v>
      </c>
    </row>
    <row r="259" spans="1:9" ht="15">
      <c r="A259" s="4">
        <v>2.56</v>
      </c>
      <c r="B259" s="5">
        <v>0.02</v>
      </c>
      <c r="C259" s="5">
        <v>0.0218</v>
      </c>
      <c r="D259" s="5">
        <f t="shared" si="27"/>
        <v>0.041800000000000004</v>
      </c>
      <c r="E259" s="5">
        <f t="shared" si="28"/>
        <v>0.107008</v>
      </c>
      <c r="F259" s="5">
        <f t="shared" si="30"/>
        <v>2.667008</v>
      </c>
      <c r="G259" s="5">
        <f t="shared" si="29"/>
        <v>2.6500000000000004</v>
      </c>
      <c r="H259" s="5">
        <f t="shared" si="26"/>
        <v>2.6500000000000004</v>
      </c>
      <c r="I259" s="6">
        <f t="shared" si="31"/>
        <v>0.0900000000000003</v>
      </c>
    </row>
    <row r="260" spans="1:9" ht="15">
      <c r="A260" s="4">
        <v>2.57</v>
      </c>
      <c r="B260" s="5">
        <v>0.02</v>
      </c>
      <c r="C260" s="5">
        <v>0.0218</v>
      </c>
      <c r="D260" s="5">
        <f t="shared" si="27"/>
        <v>0.041800000000000004</v>
      </c>
      <c r="E260" s="5">
        <f t="shared" si="28"/>
        <v>0.10742600000000001</v>
      </c>
      <c r="F260" s="5">
        <f t="shared" si="30"/>
        <v>2.6774259999999996</v>
      </c>
      <c r="G260" s="5">
        <f t="shared" si="29"/>
        <v>2.6500000000000004</v>
      </c>
      <c r="H260" s="5">
        <f aca="true" t="shared" si="32" ref="H260:H323">IF((FLOOR(G260,0.05))&lt;A260,A260,(FLOOR(G260,0.05)))</f>
        <v>2.6500000000000004</v>
      </c>
      <c r="I260" s="6">
        <f t="shared" si="31"/>
        <v>0.08000000000000052</v>
      </c>
    </row>
    <row r="261" spans="1:9" ht="15">
      <c r="A261" s="4">
        <v>2.58</v>
      </c>
      <c r="B261" s="5">
        <v>0.02</v>
      </c>
      <c r="C261" s="5">
        <v>0.0218</v>
      </c>
      <c r="D261" s="5">
        <f t="shared" si="27"/>
        <v>0.041800000000000004</v>
      </c>
      <c r="E261" s="5">
        <f t="shared" si="28"/>
        <v>0.10784400000000001</v>
      </c>
      <c r="F261" s="5">
        <f t="shared" si="30"/>
        <v>2.687844</v>
      </c>
      <c r="G261" s="5">
        <f t="shared" si="29"/>
        <v>2.6500000000000004</v>
      </c>
      <c r="H261" s="5">
        <f t="shared" si="32"/>
        <v>2.6500000000000004</v>
      </c>
      <c r="I261" s="6">
        <f t="shared" si="31"/>
        <v>0.07000000000000028</v>
      </c>
    </row>
    <row r="262" spans="1:9" ht="15">
      <c r="A262" s="4">
        <v>2.59</v>
      </c>
      <c r="B262" s="5">
        <v>0.02</v>
      </c>
      <c r="C262" s="5">
        <v>0.0218</v>
      </c>
      <c r="D262" s="5">
        <f t="shared" si="27"/>
        <v>0.041800000000000004</v>
      </c>
      <c r="E262" s="5">
        <f t="shared" si="28"/>
        <v>0.108262</v>
      </c>
      <c r="F262" s="5">
        <f t="shared" si="30"/>
        <v>2.6982619999999997</v>
      </c>
      <c r="G262" s="5">
        <f aca="true" t="shared" si="33" ref="G262:G325">FLOOR(F262,0.05)</f>
        <v>2.6500000000000004</v>
      </c>
      <c r="H262" s="5">
        <f t="shared" si="32"/>
        <v>2.6500000000000004</v>
      </c>
      <c r="I262" s="6">
        <f t="shared" si="31"/>
        <v>0.0600000000000005</v>
      </c>
    </row>
    <row r="263" spans="1:9" ht="15">
      <c r="A263" s="4">
        <v>2.6</v>
      </c>
      <c r="B263" s="5">
        <v>0.02</v>
      </c>
      <c r="C263" s="5">
        <v>0.0218</v>
      </c>
      <c r="D263" s="5">
        <f t="shared" si="27"/>
        <v>0.041800000000000004</v>
      </c>
      <c r="E263" s="5">
        <f t="shared" si="28"/>
        <v>0.10868000000000001</v>
      </c>
      <c r="F263" s="5">
        <f t="shared" si="30"/>
        <v>2.70868</v>
      </c>
      <c r="G263" s="5">
        <f t="shared" si="33"/>
        <v>2.7</v>
      </c>
      <c r="H263" s="5">
        <f t="shared" si="32"/>
        <v>2.7</v>
      </c>
      <c r="I263" s="6">
        <f t="shared" si="31"/>
        <v>0.10000000000000009</v>
      </c>
    </row>
    <row r="264" spans="1:9" ht="15">
      <c r="A264" s="4">
        <v>2.61</v>
      </c>
      <c r="B264" s="5">
        <v>0.02</v>
      </c>
      <c r="C264" s="5">
        <v>0.0218</v>
      </c>
      <c r="D264" s="5">
        <f t="shared" si="27"/>
        <v>0.041800000000000004</v>
      </c>
      <c r="E264" s="5">
        <f t="shared" si="28"/>
        <v>0.109098</v>
      </c>
      <c r="F264" s="5">
        <f t="shared" si="30"/>
        <v>2.719098</v>
      </c>
      <c r="G264" s="5">
        <f t="shared" si="33"/>
        <v>2.7</v>
      </c>
      <c r="H264" s="5">
        <f t="shared" si="32"/>
        <v>2.7</v>
      </c>
      <c r="I264" s="6">
        <f t="shared" si="31"/>
        <v>0.0900000000000003</v>
      </c>
    </row>
    <row r="265" spans="1:9" ht="15">
      <c r="A265" s="4">
        <v>2.62</v>
      </c>
      <c r="B265" s="5">
        <v>0.02</v>
      </c>
      <c r="C265" s="5">
        <v>0.0218</v>
      </c>
      <c r="D265" s="5">
        <f t="shared" si="27"/>
        <v>0.041800000000000004</v>
      </c>
      <c r="E265" s="5">
        <f t="shared" si="28"/>
        <v>0.10951600000000002</v>
      </c>
      <c r="F265" s="5">
        <f t="shared" si="30"/>
        <v>2.7295160000000003</v>
      </c>
      <c r="G265" s="5">
        <f t="shared" si="33"/>
        <v>2.7</v>
      </c>
      <c r="H265" s="5">
        <f t="shared" si="32"/>
        <v>2.7</v>
      </c>
      <c r="I265" s="6">
        <f t="shared" si="31"/>
        <v>0.08000000000000007</v>
      </c>
    </row>
    <row r="266" spans="1:9" ht="15">
      <c r="A266" s="4">
        <v>2.63</v>
      </c>
      <c r="B266" s="5">
        <v>0.02</v>
      </c>
      <c r="C266" s="5">
        <v>0.0218</v>
      </c>
      <c r="D266" s="5">
        <f t="shared" si="27"/>
        <v>0.041800000000000004</v>
      </c>
      <c r="E266" s="5">
        <f t="shared" si="28"/>
        <v>0.109934</v>
      </c>
      <c r="F266" s="5">
        <f t="shared" si="30"/>
        <v>2.739934</v>
      </c>
      <c r="G266" s="5">
        <f t="shared" si="33"/>
        <v>2.7</v>
      </c>
      <c r="H266" s="5">
        <f t="shared" si="32"/>
        <v>2.7</v>
      </c>
      <c r="I266" s="6">
        <f t="shared" si="31"/>
        <v>0.07000000000000028</v>
      </c>
    </row>
    <row r="267" spans="1:9" ht="15">
      <c r="A267" s="4">
        <v>2.64000000000001</v>
      </c>
      <c r="B267" s="5">
        <v>0.02</v>
      </c>
      <c r="C267" s="5">
        <v>0.0218</v>
      </c>
      <c r="D267" s="5">
        <f t="shared" si="27"/>
        <v>0.041800000000000004</v>
      </c>
      <c r="E267" s="5">
        <f t="shared" si="28"/>
        <v>0.11035200000000042</v>
      </c>
      <c r="F267" s="5">
        <f t="shared" si="30"/>
        <v>2.75035200000001</v>
      </c>
      <c r="G267" s="5">
        <f t="shared" si="33"/>
        <v>2.75</v>
      </c>
      <c r="H267" s="5">
        <f t="shared" si="32"/>
        <v>2.75</v>
      </c>
      <c r="I267" s="6">
        <f t="shared" si="31"/>
        <v>0.1099999999999901</v>
      </c>
    </row>
    <row r="268" spans="1:9" ht="15">
      <c r="A268" s="4">
        <v>2.65</v>
      </c>
      <c r="B268" s="5">
        <v>0.02</v>
      </c>
      <c r="C268" s="5">
        <v>0.0218</v>
      </c>
      <c r="D268" s="5">
        <f t="shared" si="27"/>
        <v>0.041800000000000004</v>
      </c>
      <c r="E268" s="5">
        <f t="shared" si="28"/>
        <v>0.11077000000000001</v>
      </c>
      <c r="F268" s="5">
        <f t="shared" si="30"/>
        <v>2.76077</v>
      </c>
      <c r="G268" s="5">
        <f t="shared" si="33"/>
        <v>2.75</v>
      </c>
      <c r="H268" s="5">
        <f t="shared" si="32"/>
        <v>2.75</v>
      </c>
      <c r="I268" s="6">
        <f t="shared" si="31"/>
        <v>0.10000000000000009</v>
      </c>
    </row>
    <row r="269" spans="1:9" ht="15">
      <c r="A269" s="4">
        <v>2.66000000000001</v>
      </c>
      <c r="B269" s="5">
        <v>0.02</v>
      </c>
      <c r="C269" s="5">
        <v>0.0218</v>
      </c>
      <c r="D269" s="5">
        <f t="shared" si="27"/>
        <v>0.041800000000000004</v>
      </c>
      <c r="E269" s="5">
        <f t="shared" si="28"/>
        <v>0.11118800000000043</v>
      </c>
      <c r="F269" s="5">
        <f t="shared" si="30"/>
        <v>2.77118800000001</v>
      </c>
      <c r="G269" s="5">
        <f t="shared" si="33"/>
        <v>2.75</v>
      </c>
      <c r="H269" s="5">
        <f t="shared" si="32"/>
        <v>2.75</v>
      </c>
      <c r="I269" s="6">
        <f t="shared" si="31"/>
        <v>0.08999999999999009</v>
      </c>
    </row>
    <row r="270" spans="1:9" ht="15">
      <c r="A270" s="4">
        <v>2.67</v>
      </c>
      <c r="B270" s="5">
        <v>0.02</v>
      </c>
      <c r="C270" s="5">
        <v>0.0218</v>
      </c>
      <c r="D270" s="5">
        <f t="shared" si="27"/>
        <v>0.041800000000000004</v>
      </c>
      <c r="E270" s="5">
        <f t="shared" si="28"/>
        <v>0.11160600000000001</v>
      </c>
      <c r="F270" s="5">
        <f t="shared" si="30"/>
        <v>2.781606</v>
      </c>
      <c r="G270" s="5">
        <f t="shared" si="33"/>
        <v>2.75</v>
      </c>
      <c r="H270" s="5">
        <f t="shared" si="32"/>
        <v>2.75</v>
      </c>
      <c r="I270" s="6">
        <f t="shared" si="31"/>
        <v>0.08000000000000007</v>
      </c>
    </row>
    <row r="271" spans="1:9" ht="15">
      <c r="A271" s="4">
        <v>2.68000000000001</v>
      </c>
      <c r="B271" s="5">
        <v>0.02</v>
      </c>
      <c r="C271" s="5">
        <v>0.0218</v>
      </c>
      <c r="D271" s="5">
        <f t="shared" si="27"/>
        <v>0.041800000000000004</v>
      </c>
      <c r="E271" s="5">
        <f t="shared" si="28"/>
        <v>0.11202400000000043</v>
      </c>
      <c r="F271" s="5">
        <f t="shared" si="30"/>
        <v>2.7920240000000103</v>
      </c>
      <c r="G271" s="5">
        <f t="shared" si="33"/>
        <v>2.75</v>
      </c>
      <c r="H271" s="5">
        <f t="shared" si="32"/>
        <v>2.75</v>
      </c>
      <c r="I271" s="6">
        <f t="shared" si="31"/>
        <v>0.06999999999999007</v>
      </c>
    </row>
    <row r="272" spans="1:9" ht="15">
      <c r="A272" s="4">
        <v>2.69000000000001</v>
      </c>
      <c r="B272" s="5">
        <v>0.02</v>
      </c>
      <c r="C272" s="5">
        <v>0.0218</v>
      </c>
      <c r="D272" s="5">
        <f t="shared" si="27"/>
        <v>0.041800000000000004</v>
      </c>
      <c r="E272" s="5">
        <f t="shared" si="28"/>
        <v>0.11244200000000043</v>
      </c>
      <c r="F272" s="5">
        <f t="shared" si="30"/>
        <v>2.8024420000000108</v>
      </c>
      <c r="G272" s="5">
        <f t="shared" si="33"/>
        <v>2.8000000000000003</v>
      </c>
      <c r="H272" s="5">
        <f t="shared" si="32"/>
        <v>2.8000000000000003</v>
      </c>
      <c r="I272" s="6">
        <f t="shared" si="31"/>
        <v>0.1099999999999901</v>
      </c>
    </row>
    <row r="273" spans="1:9" ht="15">
      <c r="A273" s="4">
        <v>2.70000000000001</v>
      </c>
      <c r="B273" s="5">
        <v>0.02</v>
      </c>
      <c r="C273" s="5">
        <v>0.0218</v>
      </c>
      <c r="D273" s="5">
        <f t="shared" si="27"/>
        <v>0.041800000000000004</v>
      </c>
      <c r="E273" s="5">
        <f t="shared" si="28"/>
        <v>0.11286000000000043</v>
      </c>
      <c r="F273" s="5">
        <f t="shared" si="30"/>
        <v>2.8128600000000104</v>
      </c>
      <c r="G273" s="5">
        <f t="shared" si="33"/>
        <v>2.8000000000000003</v>
      </c>
      <c r="H273" s="5">
        <f t="shared" si="32"/>
        <v>2.8000000000000003</v>
      </c>
      <c r="I273" s="6">
        <f t="shared" si="31"/>
        <v>0.09999999999999032</v>
      </c>
    </row>
    <row r="274" spans="1:9" ht="15">
      <c r="A274" s="4">
        <v>2.71000000000001</v>
      </c>
      <c r="B274" s="5">
        <v>0.02</v>
      </c>
      <c r="C274" s="5">
        <v>0.0218</v>
      </c>
      <c r="D274" s="5">
        <f t="shared" si="27"/>
        <v>0.041800000000000004</v>
      </c>
      <c r="E274" s="5">
        <f t="shared" si="28"/>
        <v>0.11327800000000043</v>
      </c>
      <c r="F274" s="5">
        <f t="shared" si="30"/>
        <v>2.823278000000011</v>
      </c>
      <c r="G274" s="5">
        <f t="shared" si="33"/>
        <v>2.8000000000000003</v>
      </c>
      <c r="H274" s="5">
        <f t="shared" si="32"/>
        <v>2.8000000000000003</v>
      </c>
      <c r="I274" s="6">
        <f t="shared" si="31"/>
        <v>0.08999999999999009</v>
      </c>
    </row>
    <row r="275" spans="1:9" ht="15">
      <c r="A275" s="4">
        <v>2.72000000000001</v>
      </c>
      <c r="B275" s="5">
        <v>0.02</v>
      </c>
      <c r="C275" s="5">
        <v>0.0218</v>
      </c>
      <c r="D275" s="5">
        <f t="shared" si="27"/>
        <v>0.041800000000000004</v>
      </c>
      <c r="E275" s="5">
        <f t="shared" si="28"/>
        <v>0.11369600000000042</v>
      </c>
      <c r="F275" s="5">
        <f t="shared" si="30"/>
        <v>2.8336960000000104</v>
      </c>
      <c r="G275" s="5">
        <f t="shared" si="33"/>
        <v>2.8000000000000003</v>
      </c>
      <c r="H275" s="5">
        <f t="shared" si="32"/>
        <v>2.8000000000000003</v>
      </c>
      <c r="I275" s="6">
        <f t="shared" si="31"/>
        <v>0.0799999999999903</v>
      </c>
    </row>
    <row r="276" spans="1:9" ht="15">
      <c r="A276" s="4">
        <v>2.73000000000001</v>
      </c>
      <c r="B276" s="5">
        <v>0.02</v>
      </c>
      <c r="C276" s="5">
        <v>0.0218</v>
      </c>
      <c r="D276" s="5">
        <f t="shared" si="27"/>
        <v>0.041800000000000004</v>
      </c>
      <c r="E276" s="5">
        <f t="shared" si="28"/>
        <v>0.11411400000000044</v>
      </c>
      <c r="F276" s="5">
        <f t="shared" si="30"/>
        <v>2.8441140000000105</v>
      </c>
      <c r="G276" s="5">
        <f t="shared" si="33"/>
        <v>2.8000000000000003</v>
      </c>
      <c r="H276" s="5">
        <f t="shared" si="32"/>
        <v>2.8000000000000003</v>
      </c>
      <c r="I276" s="6">
        <f t="shared" si="31"/>
        <v>0.06999999999999007</v>
      </c>
    </row>
    <row r="277" spans="1:9" ht="15">
      <c r="A277" s="4">
        <v>2.74000000000001</v>
      </c>
      <c r="B277" s="5">
        <v>0.02</v>
      </c>
      <c r="C277" s="5">
        <v>0.0218</v>
      </c>
      <c r="D277" s="5">
        <f t="shared" si="27"/>
        <v>0.041800000000000004</v>
      </c>
      <c r="E277" s="5">
        <f t="shared" si="28"/>
        <v>0.11453200000000043</v>
      </c>
      <c r="F277" s="5">
        <f t="shared" si="30"/>
        <v>2.8545320000000105</v>
      </c>
      <c r="G277" s="5">
        <f t="shared" si="33"/>
        <v>2.85</v>
      </c>
      <c r="H277" s="5">
        <f t="shared" si="32"/>
        <v>2.85</v>
      </c>
      <c r="I277" s="6">
        <f t="shared" si="31"/>
        <v>0.1099999999999901</v>
      </c>
    </row>
    <row r="278" spans="1:9" ht="15">
      <c r="A278" s="4">
        <v>2.75000000000001</v>
      </c>
      <c r="B278" s="5">
        <v>0.02</v>
      </c>
      <c r="C278" s="5">
        <v>0.0218</v>
      </c>
      <c r="D278" s="5">
        <f t="shared" si="27"/>
        <v>0.041800000000000004</v>
      </c>
      <c r="E278" s="5">
        <f t="shared" si="28"/>
        <v>0.11495000000000044</v>
      </c>
      <c r="F278" s="5">
        <f t="shared" si="30"/>
        <v>2.8649500000000105</v>
      </c>
      <c r="G278" s="5">
        <f t="shared" si="33"/>
        <v>2.85</v>
      </c>
      <c r="H278" s="5">
        <f t="shared" si="32"/>
        <v>2.85</v>
      </c>
      <c r="I278" s="6">
        <f t="shared" si="31"/>
        <v>0.09999999999998987</v>
      </c>
    </row>
    <row r="279" spans="1:9" ht="15">
      <c r="A279" s="4">
        <v>2.76000000000001</v>
      </c>
      <c r="B279" s="5">
        <v>0.02</v>
      </c>
      <c r="C279" s="5">
        <v>0.0218</v>
      </c>
      <c r="D279" s="5">
        <f t="shared" si="27"/>
        <v>0.041800000000000004</v>
      </c>
      <c r="E279" s="5">
        <f t="shared" si="28"/>
        <v>0.11536800000000043</v>
      </c>
      <c r="F279" s="5">
        <f t="shared" si="30"/>
        <v>2.8753680000000106</v>
      </c>
      <c r="G279" s="5">
        <f t="shared" si="33"/>
        <v>2.85</v>
      </c>
      <c r="H279" s="5">
        <f t="shared" si="32"/>
        <v>2.85</v>
      </c>
      <c r="I279" s="6">
        <f t="shared" si="31"/>
        <v>0.08999999999999009</v>
      </c>
    </row>
    <row r="280" spans="1:9" ht="15">
      <c r="A280" s="4">
        <v>2.77000000000001</v>
      </c>
      <c r="B280" s="5">
        <v>0.02</v>
      </c>
      <c r="C280" s="5">
        <v>0.0218</v>
      </c>
      <c r="D280" s="5">
        <f t="shared" si="27"/>
        <v>0.041800000000000004</v>
      </c>
      <c r="E280" s="5">
        <f t="shared" si="28"/>
        <v>0.11578600000000042</v>
      </c>
      <c r="F280" s="5">
        <f t="shared" si="30"/>
        <v>2.88578600000001</v>
      </c>
      <c r="G280" s="5">
        <f t="shared" si="33"/>
        <v>2.85</v>
      </c>
      <c r="H280" s="5">
        <f t="shared" si="32"/>
        <v>2.85</v>
      </c>
      <c r="I280" s="6">
        <f t="shared" si="31"/>
        <v>0.0799999999999903</v>
      </c>
    </row>
    <row r="281" spans="1:9" ht="15">
      <c r="A281" s="4">
        <v>2.78000000000001</v>
      </c>
      <c r="B281" s="5">
        <v>0.02</v>
      </c>
      <c r="C281" s="5">
        <v>0.0218</v>
      </c>
      <c r="D281" s="5">
        <f t="shared" si="27"/>
        <v>0.041800000000000004</v>
      </c>
      <c r="E281" s="5">
        <f t="shared" si="28"/>
        <v>0.11620400000000043</v>
      </c>
      <c r="F281" s="5">
        <f t="shared" si="30"/>
        <v>2.8962040000000107</v>
      </c>
      <c r="G281" s="5">
        <f t="shared" si="33"/>
        <v>2.85</v>
      </c>
      <c r="H281" s="5">
        <f t="shared" si="32"/>
        <v>2.85</v>
      </c>
      <c r="I281" s="6">
        <f t="shared" si="31"/>
        <v>0.06999999999999007</v>
      </c>
    </row>
    <row r="282" spans="1:9" ht="15">
      <c r="A282" s="4">
        <v>2.79000000000001</v>
      </c>
      <c r="B282" s="5">
        <v>0.02</v>
      </c>
      <c r="C282" s="5">
        <v>0.0218</v>
      </c>
      <c r="D282" s="5">
        <f t="shared" si="27"/>
        <v>0.041800000000000004</v>
      </c>
      <c r="E282" s="5">
        <f t="shared" si="28"/>
        <v>0.11662200000000042</v>
      </c>
      <c r="F282" s="5">
        <f t="shared" si="30"/>
        <v>2.9066220000000103</v>
      </c>
      <c r="G282" s="5">
        <f t="shared" si="33"/>
        <v>2.9000000000000004</v>
      </c>
      <c r="H282" s="5">
        <f t="shared" si="32"/>
        <v>2.9000000000000004</v>
      </c>
      <c r="I282" s="6">
        <f t="shared" si="31"/>
        <v>0.10999999999999055</v>
      </c>
    </row>
    <row r="283" spans="1:9" ht="15">
      <c r="A283" s="4">
        <v>2.80000000000001</v>
      </c>
      <c r="B283" s="5">
        <v>0.02</v>
      </c>
      <c r="C283" s="5">
        <v>0.0218</v>
      </c>
      <c r="D283" s="5">
        <f t="shared" si="27"/>
        <v>0.041800000000000004</v>
      </c>
      <c r="E283" s="5">
        <f t="shared" si="28"/>
        <v>0.11704000000000044</v>
      </c>
      <c r="F283" s="5">
        <f t="shared" si="30"/>
        <v>2.9170400000000103</v>
      </c>
      <c r="G283" s="5">
        <f t="shared" si="33"/>
        <v>2.9000000000000004</v>
      </c>
      <c r="H283" s="5">
        <f t="shared" si="32"/>
        <v>2.9000000000000004</v>
      </c>
      <c r="I283" s="6">
        <f t="shared" si="31"/>
        <v>0.09999999999999032</v>
      </c>
    </row>
    <row r="284" spans="1:9" ht="15">
      <c r="A284" s="4">
        <v>2.81000000000001</v>
      </c>
      <c r="B284" s="5">
        <v>0.02</v>
      </c>
      <c r="C284" s="5">
        <v>0.0218</v>
      </c>
      <c r="D284" s="5">
        <f t="shared" si="27"/>
        <v>0.041800000000000004</v>
      </c>
      <c r="E284" s="5">
        <f t="shared" si="28"/>
        <v>0.11745800000000042</v>
      </c>
      <c r="F284" s="5">
        <f t="shared" si="30"/>
        <v>2.9274580000000103</v>
      </c>
      <c r="G284" s="5">
        <f t="shared" si="33"/>
        <v>2.9000000000000004</v>
      </c>
      <c r="H284" s="5">
        <f t="shared" si="32"/>
        <v>2.9000000000000004</v>
      </c>
      <c r="I284" s="6">
        <f t="shared" si="31"/>
        <v>0.08999999999999053</v>
      </c>
    </row>
    <row r="285" spans="1:9" ht="15">
      <c r="A285" s="4">
        <v>2.82000000000001</v>
      </c>
      <c r="B285" s="5">
        <v>0.02</v>
      </c>
      <c r="C285" s="5">
        <v>0.0218</v>
      </c>
      <c r="D285" s="5">
        <f t="shared" si="27"/>
        <v>0.041800000000000004</v>
      </c>
      <c r="E285" s="5">
        <f t="shared" si="28"/>
        <v>0.11787600000000042</v>
      </c>
      <c r="F285" s="5">
        <f t="shared" si="30"/>
        <v>2.9378760000000104</v>
      </c>
      <c r="G285" s="5">
        <f t="shared" si="33"/>
        <v>2.9000000000000004</v>
      </c>
      <c r="H285" s="5">
        <f t="shared" si="32"/>
        <v>2.9000000000000004</v>
      </c>
      <c r="I285" s="6">
        <f t="shared" si="31"/>
        <v>0.0799999999999903</v>
      </c>
    </row>
    <row r="286" spans="1:9" ht="15">
      <c r="A286" s="4">
        <v>2.83000000000001</v>
      </c>
      <c r="B286" s="5">
        <v>0.02</v>
      </c>
      <c r="C286" s="5">
        <v>0.0218</v>
      </c>
      <c r="D286" s="5">
        <f t="shared" si="27"/>
        <v>0.041800000000000004</v>
      </c>
      <c r="E286" s="5">
        <f t="shared" si="28"/>
        <v>0.11829400000000043</v>
      </c>
      <c r="F286" s="5">
        <f t="shared" si="30"/>
        <v>2.9482940000000104</v>
      </c>
      <c r="G286" s="5">
        <f t="shared" si="33"/>
        <v>2.9000000000000004</v>
      </c>
      <c r="H286" s="5">
        <f t="shared" si="32"/>
        <v>2.9000000000000004</v>
      </c>
      <c r="I286" s="6">
        <f t="shared" si="31"/>
        <v>0.06999999999999051</v>
      </c>
    </row>
    <row r="287" spans="1:9" ht="15">
      <c r="A287" s="4">
        <v>2.84000000000001</v>
      </c>
      <c r="B287" s="5">
        <v>0.02</v>
      </c>
      <c r="C287" s="5">
        <v>0.0218</v>
      </c>
      <c r="D287" s="5">
        <f t="shared" si="27"/>
        <v>0.041800000000000004</v>
      </c>
      <c r="E287" s="5">
        <f t="shared" si="28"/>
        <v>0.11871200000000043</v>
      </c>
      <c r="F287" s="5">
        <f t="shared" si="30"/>
        <v>2.9587120000000104</v>
      </c>
      <c r="G287" s="5">
        <f t="shared" si="33"/>
        <v>2.95</v>
      </c>
      <c r="H287" s="5">
        <f t="shared" si="32"/>
        <v>2.95</v>
      </c>
      <c r="I287" s="6">
        <f t="shared" si="31"/>
        <v>0.1099999999999901</v>
      </c>
    </row>
    <row r="288" spans="1:9" ht="15">
      <c r="A288" s="4">
        <v>2.85000000000001</v>
      </c>
      <c r="B288" s="5">
        <v>0.02</v>
      </c>
      <c r="C288" s="5">
        <v>0.0218</v>
      </c>
      <c r="D288" s="5">
        <f t="shared" si="27"/>
        <v>0.041800000000000004</v>
      </c>
      <c r="E288" s="5">
        <f t="shared" si="28"/>
        <v>0.11913000000000042</v>
      </c>
      <c r="F288" s="5">
        <f t="shared" si="30"/>
        <v>2.9691300000000105</v>
      </c>
      <c r="G288" s="5">
        <f t="shared" si="33"/>
        <v>2.95</v>
      </c>
      <c r="H288" s="5">
        <f t="shared" si="32"/>
        <v>2.95</v>
      </c>
      <c r="I288" s="6">
        <f t="shared" si="31"/>
        <v>0.09999999999999032</v>
      </c>
    </row>
    <row r="289" spans="1:9" ht="15">
      <c r="A289" s="4">
        <v>2.86000000000001</v>
      </c>
      <c r="B289" s="5">
        <v>0.02</v>
      </c>
      <c r="C289" s="5">
        <v>0.0218</v>
      </c>
      <c r="D289" s="5">
        <f t="shared" si="27"/>
        <v>0.041800000000000004</v>
      </c>
      <c r="E289" s="5">
        <f t="shared" si="28"/>
        <v>0.11954800000000043</v>
      </c>
      <c r="F289" s="5">
        <f t="shared" si="30"/>
        <v>2.9795480000000105</v>
      </c>
      <c r="G289" s="5">
        <f t="shared" si="33"/>
        <v>2.95</v>
      </c>
      <c r="H289" s="5">
        <f t="shared" si="32"/>
        <v>2.95</v>
      </c>
      <c r="I289" s="6">
        <f t="shared" si="31"/>
        <v>0.08999999999999009</v>
      </c>
    </row>
    <row r="290" spans="1:9" ht="15">
      <c r="A290" s="4">
        <v>2.87000000000001</v>
      </c>
      <c r="B290" s="5">
        <v>0.02</v>
      </c>
      <c r="C290" s="5">
        <v>0.0218</v>
      </c>
      <c r="D290" s="5">
        <f t="shared" si="27"/>
        <v>0.041800000000000004</v>
      </c>
      <c r="E290" s="5">
        <f t="shared" si="28"/>
        <v>0.11996600000000042</v>
      </c>
      <c r="F290" s="5">
        <f t="shared" si="30"/>
        <v>2.98996600000001</v>
      </c>
      <c r="G290" s="5">
        <f t="shared" si="33"/>
        <v>2.95</v>
      </c>
      <c r="H290" s="5">
        <f t="shared" si="32"/>
        <v>2.95</v>
      </c>
      <c r="I290" s="6">
        <f t="shared" si="31"/>
        <v>0.0799999999999903</v>
      </c>
    </row>
    <row r="291" spans="1:9" ht="15">
      <c r="A291" s="4">
        <v>2.88000000000001</v>
      </c>
      <c r="B291" s="5">
        <v>0.02</v>
      </c>
      <c r="C291" s="5">
        <v>0.0218</v>
      </c>
      <c r="D291" s="5">
        <f t="shared" si="27"/>
        <v>0.041800000000000004</v>
      </c>
      <c r="E291" s="5">
        <f t="shared" si="28"/>
        <v>0.12038400000000044</v>
      </c>
      <c r="F291" s="5">
        <f t="shared" si="30"/>
        <v>3.0003840000000106</v>
      </c>
      <c r="G291" s="5">
        <f t="shared" si="33"/>
        <v>3</v>
      </c>
      <c r="H291" s="5">
        <f t="shared" si="32"/>
        <v>3</v>
      </c>
      <c r="I291" s="6">
        <f t="shared" si="31"/>
        <v>0.11999999999998989</v>
      </c>
    </row>
    <row r="292" spans="1:9" ht="15">
      <c r="A292" s="4">
        <v>2.89000000000001</v>
      </c>
      <c r="B292" s="5">
        <v>0.02</v>
      </c>
      <c r="C292" s="5">
        <v>0.0218</v>
      </c>
      <c r="D292" s="5">
        <f t="shared" si="27"/>
        <v>0.041800000000000004</v>
      </c>
      <c r="E292" s="5">
        <f t="shared" si="28"/>
        <v>0.12080200000000042</v>
      </c>
      <c r="F292" s="5">
        <f t="shared" si="30"/>
        <v>3.01080200000001</v>
      </c>
      <c r="G292" s="5">
        <f t="shared" si="33"/>
        <v>3</v>
      </c>
      <c r="H292" s="5">
        <f t="shared" si="32"/>
        <v>3</v>
      </c>
      <c r="I292" s="6">
        <f t="shared" si="31"/>
        <v>0.1099999999999901</v>
      </c>
    </row>
    <row r="293" spans="1:9" ht="15">
      <c r="A293" s="4">
        <v>2.90000000000001</v>
      </c>
      <c r="B293" s="5">
        <v>0.02</v>
      </c>
      <c r="C293" s="5">
        <v>0.0218</v>
      </c>
      <c r="D293" s="5">
        <f t="shared" si="27"/>
        <v>0.041800000000000004</v>
      </c>
      <c r="E293" s="5">
        <f t="shared" si="28"/>
        <v>0.12122000000000044</v>
      </c>
      <c r="F293" s="5">
        <f t="shared" si="30"/>
        <v>3.0212200000000107</v>
      </c>
      <c r="G293" s="5">
        <f t="shared" si="33"/>
        <v>3</v>
      </c>
      <c r="H293" s="5">
        <f t="shared" si="32"/>
        <v>3</v>
      </c>
      <c r="I293" s="6">
        <f t="shared" si="31"/>
        <v>0.09999999999998987</v>
      </c>
    </row>
    <row r="294" spans="1:9" ht="15">
      <c r="A294" s="4">
        <v>2.91000000000001</v>
      </c>
      <c r="B294" s="5">
        <v>0.02</v>
      </c>
      <c r="C294" s="5">
        <v>0.0218</v>
      </c>
      <c r="D294" s="5">
        <f t="shared" si="27"/>
        <v>0.041800000000000004</v>
      </c>
      <c r="E294" s="5">
        <f t="shared" si="28"/>
        <v>0.12163800000000043</v>
      </c>
      <c r="F294" s="5">
        <f t="shared" si="30"/>
        <v>3.0316380000000103</v>
      </c>
      <c r="G294" s="5">
        <f t="shared" si="33"/>
        <v>3</v>
      </c>
      <c r="H294" s="5">
        <f t="shared" si="32"/>
        <v>3</v>
      </c>
      <c r="I294" s="6">
        <f t="shared" si="31"/>
        <v>0.08999999999999009</v>
      </c>
    </row>
    <row r="295" spans="1:9" ht="15">
      <c r="A295" s="4">
        <v>2.92000000000001</v>
      </c>
      <c r="B295" s="5">
        <v>0.02</v>
      </c>
      <c r="C295" s="5">
        <v>0.0218</v>
      </c>
      <c r="D295" s="5">
        <f t="shared" si="27"/>
        <v>0.041800000000000004</v>
      </c>
      <c r="E295" s="5">
        <f t="shared" si="28"/>
        <v>0.12205600000000044</v>
      </c>
      <c r="F295" s="5">
        <f t="shared" si="30"/>
        <v>3.0420560000000108</v>
      </c>
      <c r="G295" s="5">
        <f t="shared" si="33"/>
        <v>3</v>
      </c>
      <c r="H295" s="5">
        <f t="shared" si="32"/>
        <v>3</v>
      </c>
      <c r="I295" s="6">
        <f t="shared" si="31"/>
        <v>0.07999999999998986</v>
      </c>
    </row>
    <row r="296" spans="1:9" ht="15">
      <c r="A296" s="4">
        <v>2.93000000000001</v>
      </c>
      <c r="B296" s="5">
        <v>0.02</v>
      </c>
      <c r="C296" s="5">
        <v>0.0218</v>
      </c>
      <c r="D296" s="5">
        <f t="shared" si="27"/>
        <v>0.041800000000000004</v>
      </c>
      <c r="E296" s="5">
        <f t="shared" si="28"/>
        <v>0.12247400000000043</v>
      </c>
      <c r="F296" s="5">
        <f t="shared" si="30"/>
        <v>3.0524740000000103</v>
      </c>
      <c r="G296" s="5">
        <f t="shared" si="33"/>
        <v>3.0500000000000003</v>
      </c>
      <c r="H296" s="5">
        <f t="shared" si="32"/>
        <v>3.0500000000000003</v>
      </c>
      <c r="I296" s="6">
        <f t="shared" si="31"/>
        <v>0.11999999999999034</v>
      </c>
    </row>
    <row r="297" spans="1:9" ht="15">
      <c r="A297" s="4">
        <v>2.94000000000001</v>
      </c>
      <c r="B297" s="5">
        <v>0.02</v>
      </c>
      <c r="C297" s="5">
        <v>0.0218</v>
      </c>
      <c r="D297" s="5">
        <f t="shared" si="27"/>
        <v>0.041800000000000004</v>
      </c>
      <c r="E297" s="5">
        <f t="shared" si="28"/>
        <v>0.12289200000000043</v>
      </c>
      <c r="F297" s="5">
        <f t="shared" si="30"/>
        <v>3.0628920000000104</v>
      </c>
      <c r="G297" s="5">
        <f t="shared" si="33"/>
        <v>3.0500000000000003</v>
      </c>
      <c r="H297" s="5">
        <f t="shared" si="32"/>
        <v>3.0500000000000003</v>
      </c>
      <c r="I297" s="6">
        <f t="shared" si="31"/>
        <v>0.1099999999999901</v>
      </c>
    </row>
    <row r="298" spans="1:9" ht="15">
      <c r="A298" s="4">
        <v>2.95000000000001</v>
      </c>
      <c r="B298" s="5">
        <v>0.02</v>
      </c>
      <c r="C298" s="5">
        <v>0.0218</v>
      </c>
      <c r="D298" s="5">
        <f t="shared" si="27"/>
        <v>0.041800000000000004</v>
      </c>
      <c r="E298" s="5">
        <f t="shared" si="28"/>
        <v>0.12331000000000043</v>
      </c>
      <c r="F298" s="5">
        <f t="shared" si="30"/>
        <v>3.0733100000000104</v>
      </c>
      <c r="G298" s="5">
        <f t="shared" si="33"/>
        <v>3.0500000000000003</v>
      </c>
      <c r="H298" s="5">
        <f t="shared" si="32"/>
        <v>3.0500000000000003</v>
      </c>
      <c r="I298" s="6">
        <f t="shared" si="31"/>
        <v>0.09999999999999032</v>
      </c>
    </row>
    <row r="299" spans="1:9" ht="15">
      <c r="A299" s="4">
        <v>2.96000000000001</v>
      </c>
      <c r="B299" s="5">
        <v>0.02</v>
      </c>
      <c r="C299" s="5">
        <v>0.0218</v>
      </c>
      <c r="D299" s="5">
        <f t="shared" si="27"/>
        <v>0.041800000000000004</v>
      </c>
      <c r="E299" s="5">
        <f t="shared" si="28"/>
        <v>0.12372800000000043</v>
      </c>
      <c r="F299" s="5">
        <f t="shared" si="30"/>
        <v>3.0837280000000105</v>
      </c>
      <c r="G299" s="5">
        <f t="shared" si="33"/>
        <v>3.0500000000000003</v>
      </c>
      <c r="H299" s="5">
        <f t="shared" si="32"/>
        <v>3.0500000000000003</v>
      </c>
      <c r="I299" s="6">
        <f t="shared" si="31"/>
        <v>0.08999999999999009</v>
      </c>
    </row>
    <row r="300" spans="1:9" ht="15">
      <c r="A300" s="4">
        <v>2.97000000000001</v>
      </c>
      <c r="B300" s="5">
        <v>0.02</v>
      </c>
      <c r="C300" s="5">
        <v>0.0218</v>
      </c>
      <c r="D300" s="5">
        <f t="shared" si="27"/>
        <v>0.041800000000000004</v>
      </c>
      <c r="E300" s="5">
        <f t="shared" si="28"/>
        <v>0.12414600000000042</v>
      </c>
      <c r="F300" s="5">
        <f t="shared" si="30"/>
        <v>3.0941460000000105</v>
      </c>
      <c r="G300" s="5">
        <f t="shared" si="33"/>
        <v>3.0500000000000003</v>
      </c>
      <c r="H300" s="5">
        <f t="shared" si="32"/>
        <v>3.0500000000000003</v>
      </c>
      <c r="I300" s="6">
        <f t="shared" si="31"/>
        <v>0.0799999999999903</v>
      </c>
    </row>
    <row r="301" spans="1:9" ht="15">
      <c r="A301" s="4">
        <v>2.98000000000001</v>
      </c>
      <c r="B301" s="5">
        <v>0.02</v>
      </c>
      <c r="C301" s="5">
        <v>0.0218</v>
      </c>
      <c r="D301" s="5">
        <f t="shared" si="27"/>
        <v>0.041800000000000004</v>
      </c>
      <c r="E301" s="5">
        <f t="shared" si="28"/>
        <v>0.12456400000000044</v>
      </c>
      <c r="F301" s="5">
        <f t="shared" si="30"/>
        <v>3.1045640000000105</v>
      </c>
      <c r="G301" s="5">
        <f t="shared" si="33"/>
        <v>3.1</v>
      </c>
      <c r="H301" s="5">
        <f t="shared" si="32"/>
        <v>3.1</v>
      </c>
      <c r="I301" s="6">
        <f t="shared" si="31"/>
        <v>0.11999999999998989</v>
      </c>
    </row>
    <row r="302" spans="1:9" ht="15">
      <c r="A302" s="4">
        <v>2.99000000000001</v>
      </c>
      <c r="B302" s="5">
        <v>0.02</v>
      </c>
      <c r="C302" s="5">
        <v>0.0218</v>
      </c>
      <c r="D302" s="5">
        <f t="shared" si="27"/>
        <v>0.041800000000000004</v>
      </c>
      <c r="E302" s="5">
        <f t="shared" si="28"/>
        <v>0.12498200000000043</v>
      </c>
      <c r="F302" s="5">
        <f t="shared" si="30"/>
        <v>3.1149820000000106</v>
      </c>
      <c r="G302" s="5">
        <f t="shared" si="33"/>
        <v>3.1</v>
      </c>
      <c r="H302" s="5">
        <f t="shared" si="32"/>
        <v>3.1</v>
      </c>
      <c r="I302" s="6">
        <f t="shared" si="31"/>
        <v>0.1099999999999901</v>
      </c>
    </row>
    <row r="303" spans="1:9" ht="15">
      <c r="A303" s="4">
        <v>3.00000000000001</v>
      </c>
      <c r="B303" s="5">
        <v>0.02</v>
      </c>
      <c r="C303" s="5">
        <v>0.0218</v>
      </c>
      <c r="D303" s="5">
        <f t="shared" si="27"/>
        <v>0.041800000000000004</v>
      </c>
      <c r="E303" s="5">
        <f t="shared" si="28"/>
        <v>0.12540000000000043</v>
      </c>
      <c r="F303" s="5">
        <f t="shared" si="30"/>
        <v>3.1254000000000106</v>
      </c>
      <c r="G303" s="5">
        <f t="shared" si="33"/>
        <v>3.1</v>
      </c>
      <c r="H303" s="5">
        <f t="shared" si="32"/>
        <v>3.1</v>
      </c>
      <c r="I303" s="6">
        <f t="shared" si="31"/>
        <v>0.09999999999998987</v>
      </c>
    </row>
    <row r="304" spans="1:9" ht="15">
      <c r="A304" s="4">
        <v>3.01000000000001</v>
      </c>
      <c r="B304" s="5">
        <v>0.02</v>
      </c>
      <c r="C304" s="5">
        <v>0.0218</v>
      </c>
      <c r="D304" s="5">
        <f t="shared" si="27"/>
        <v>0.041800000000000004</v>
      </c>
      <c r="E304" s="5">
        <f t="shared" si="28"/>
        <v>0.12581800000000043</v>
      </c>
      <c r="F304" s="5">
        <f t="shared" si="30"/>
        <v>3.13581800000001</v>
      </c>
      <c r="G304" s="5">
        <f t="shared" si="33"/>
        <v>3.1</v>
      </c>
      <c r="H304" s="5">
        <f t="shared" si="32"/>
        <v>3.1</v>
      </c>
      <c r="I304" s="6">
        <f t="shared" si="31"/>
        <v>0.08999999999999009</v>
      </c>
    </row>
    <row r="305" spans="1:9" ht="15">
      <c r="A305" s="4">
        <v>3.02000000000001</v>
      </c>
      <c r="B305" s="5">
        <v>0.02</v>
      </c>
      <c r="C305" s="5">
        <v>0.0218</v>
      </c>
      <c r="D305" s="5">
        <f t="shared" si="27"/>
        <v>0.041800000000000004</v>
      </c>
      <c r="E305" s="5">
        <f t="shared" si="28"/>
        <v>0.12623600000000043</v>
      </c>
      <c r="F305" s="5">
        <f t="shared" si="30"/>
        <v>3.1462360000000102</v>
      </c>
      <c r="G305" s="5">
        <f t="shared" si="33"/>
        <v>3.1</v>
      </c>
      <c r="H305" s="5">
        <f t="shared" si="32"/>
        <v>3.1</v>
      </c>
      <c r="I305" s="6">
        <f t="shared" si="31"/>
        <v>0.0799999999999903</v>
      </c>
    </row>
    <row r="306" spans="1:9" ht="15">
      <c r="A306" s="4">
        <v>3.03000000000001</v>
      </c>
      <c r="B306" s="5">
        <v>0.02</v>
      </c>
      <c r="C306" s="5">
        <v>0.0218</v>
      </c>
      <c r="D306" s="5">
        <f t="shared" si="27"/>
        <v>0.041800000000000004</v>
      </c>
      <c r="E306" s="5">
        <f t="shared" si="28"/>
        <v>0.12665400000000043</v>
      </c>
      <c r="F306" s="5">
        <f t="shared" si="30"/>
        <v>3.1566540000000103</v>
      </c>
      <c r="G306" s="5">
        <f t="shared" si="33"/>
        <v>3.1500000000000004</v>
      </c>
      <c r="H306" s="5">
        <f t="shared" si="32"/>
        <v>3.1500000000000004</v>
      </c>
      <c r="I306" s="6">
        <f t="shared" si="31"/>
        <v>0.11999999999999034</v>
      </c>
    </row>
    <row r="307" spans="1:9" ht="15">
      <c r="A307" s="4">
        <v>3.04000000000001</v>
      </c>
      <c r="B307" s="5">
        <v>0.02</v>
      </c>
      <c r="C307" s="5">
        <v>0.0218</v>
      </c>
      <c r="D307" s="5">
        <f t="shared" si="27"/>
        <v>0.041800000000000004</v>
      </c>
      <c r="E307" s="5">
        <f t="shared" si="28"/>
        <v>0.12707200000000043</v>
      </c>
      <c r="F307" s="5">
        <f t="shared" si="30"/>
        <v>3.1670720000000103</v>
      </c>
      <c r="G307" s="5">
        <f t="shared" si="33"/>
        <v>3.1500000000000004</v>
      </c>
      <c r="H307" s="5">
        <f t="shared" si="32"/>
        <v>3.1500000000000004</v>
      </c>
      <c r="I307" s="6">
        <f t="shared" si="31"/>
        <v>0.10999999999999055</v>
      </c>
    </row>
    <row r="308" spans="1:9" ht="15">
      <c r="A308" s="4">
        <v>3.05000000000001</v>
      </c>
      <c r="B308" s="5">
        <v>0.02</v>
      </c>
      <c r="C308" s="5">
        <v>0.0218</v>
      </c>
      <c r="D308" s="5">
        <f t="shared" si="27"/>
        <v>0.041800000000000004</v>
      </c>
      <c r="E308" s="5">
        <f t="shared" si="28"/>
        <v>0.12749000000000044</v>
      </c>
      <c r="F308" s="5">
        <f t="shared" si="30"/>
        <v>3.1774900000000104</v>
      </c>
      <c r="G308" s="5">
        <f t="shared" si="33"/>
        <v>3.1500000000000004</v>
      </c>
      <c r="H308" s="5">
        <f t="shared" si="32"/>
        <v>3.1500000000000004</v>
      </c>
      <c r="I308" s="6">
        <f t="shared" si="31"/>
        <v>0.09999999999999032</v>
      </c>
    </row>
    <row r="309" spans="1:9" ht="15">
      <c r="A309" s="4">
        <v>3.06000000000001</v>
      </c>
      <c r="B309" s="5">
        <v>0.02</v>
      </c>
      <c r="C309" s="5">
        <v>0.0218</v>
      </c>
      <c r="D309" s="5">
        <f t="shared" si="27"/>
        <v>0.041800000000000004</v>
      </c>
      <c r="E309" s="5">
        <f t="shared" si="28"/>
        <v>0.1279080000000004</v>
      </c>
      <c r="F309" s="5">
        <f t="shared" si="30"/>
        <v>3.1879080000000104</v>
      </c>
      <c r="G309" s="5">
        <f t="shared" si="33"/>
        <v>3.1500000000000004</v>
      </c>
      <c r="H309" s="5">
        <f t="shared" si="32"/>
        <v>3.1500000000000004</v>
      </c>
      <c r="I309" s="6">
        <f t="shared" si="31"/>
        <v>0.08999999999999053</v>
      </c>
    </row>
    <row r="310" spans="1:9" ht="15">
      <c r="A310" s="4">
        <v>3.07000000000001</v>
      </c>
      <c r="B310" s="5">
        <v>0.02</v>
      </c>
      <c r="C310" s="5">
        <v>0.0218</v>
      </c>
      <c r="D310" s="5">
        <f aca="true" t="shared" si="34" ref="D310:D373">B310+C310</f>
        <v>0.041800000000000004</v>
      </c>
      <c r="E310" s="5">
        <f aca="true" t="shared" si="35" ref="E310:E373">A310*D310</f>
        <v>0.12832600000000044</v>
      </c>
      <c r="F310" s="5">
        <f aca="true" t="shared" si="36" ref="F310:F373">A310+E310</f>
        <v>3.1983260000000104</v>
      </c>
      <c r="G310" s="5">
        <f t="shared" si="33"/>
        <v>3.1500000000000004</v>
      </c>
      <c r="H310" s="5">
        <f t="shared" si="32"/>
        <v>3.1500000000000004</v>
      </c>
      <c r="I310" s="6">
        <f t="shared" si="31"/>
        <v>0.0799999999999903</v>
      </c>
    </row>
    <row r="311" spans="1:9" ht="15">
      <c r="A311" s="4">
        <v>3.08000000000002</v>
      </c>
      <c r="B311" s="5">
        <v>0.02</v>
      </c>
      <c r="C311" s="5">
        <v>0.0218</v>
      </c>
      <c r="D311" s="5">
        <f t="shared" si="34"/>
        <v>0.041800000000000004</v>
      </c>
      <c r="E311" s="5">
        <f t="shared" si="35"/>
        <v>0.12874400000000086</v>
      </c>
      <c r="F311" s="5">
        <f t="shared" si="36"/>
        <v>3.2087440000000207</v>
      </c>
      <c r="G311" s="5">
        <f t="shared" si="33"/>
        <v>3.2</v>
      </c>
      <c r="H311" s="5">
        <f t="shared" si="32"/>
        <v>3.2</v>
      </c>
      <c r="I311" s="6">
        <f t="shared" si="31"/>
        <v>0.11999999999998012</v>
      </c>
    </row>
    <row r="312" spans="1:9" ht="15">
      <c r="A312" s="4">
        <v>3.09000000000001</v>
      </c>
      <c r="B312" s="5">
        <v>0.02</v>
      </c>
      <c r="C312" s="5">
        <v>0.0218</v>
      </c>
      <c r="D312" s="5">
        <f t="shared" si="34"/>
        <v>0.041800000000000004</v>
      </c>
      <c r="E312" s="5">
        <f t="shared" si="35"/>
        <v>0.12916200000000044</v>
      </c>
      <c r="F312" s="5">
        <f t="shared" si="36"/>
        <v>3.2191620000000105</v>
      </c>
      <c r="G312" s="5">
        <f t="shared" si="33"/>
        <v>3.2</v>
      </c>
      <c r="H312" s="5">
        <f t="shared" si="32"/>
        <v>3.2</v>
      </c>
      <c r="I312" s="6">
        <f t="shared" si="31"/>
        <v>0.1099999999999901</v>
      </c>
    </row>
    <row r="313" spans="1:9" ht="15">
      <c r="A313" s="4">
        <v>3.10000000000001</v>
      </c>
      <c r="B313" s="5">
        <v>0.02</v>
      </c>
      <c r="C313" s="5">
        <v>0.0218</v>
      </c>
      <c r="D313" s="5">
        <f t="shared" si="34"/>
        <v>0.041800000000000004</v>
      </c>
      <c r="E313" s="5">
        <f t="shared" si="35"/>
        <v>0.12958000000000042</v>
      </c>
      <c r="F313" s="5">
        <f t="shared" si="36"/>
        <v>3.22958000000001</v>
      </c>
      <c r="G313" s="5">
        <f t="shared" si="33"/>
        <v>3.2</v>
      </c>
      <c r="H313" s="5">
        <f t="shared" si="32"/>
        <v>3.2</v>
      </c>
      <c r="I313" s="6">
        <f t="shared" si="31"/>
        <v>0.09999999999999032</v>
      </c>
    </row>
    <row r="314" spans="1:9" ht="15">
      <c r="A314" s="4">
        <v>3.11000000000001</v>
      </c>
      <c r="B314" s="5">
        <v>0.02</v>
      </c>
      <c r="C314" s="5">
        <v>0.0218</v>
      </c>
      <c r="D314" s="5">
        <f t="shared" si="34"/>
        <v>0.041800000000000004</v>
      </c>
      <c r="E314" s="5">
        <f t="shared" si="35"/>
        <v>0.12999800000000045</v>
      </c>
      <c r="F314" s="5">
        <f t="shared" si="36"/>
        <v>3.2399980000000106</v>
      </c>
      <c r="G314" s="5">
        <f t="shared" si="33"/>
        <v>3.2</v>
      </c>
      <c r="H314" s="5">
        <f t="shared" si="32"/>
        <v>3.2</v>
      </c>
      <c r="I314" s="6">
        <f t="shared" si="31"/>
        <v>0.08999999999999009</v>
      </c>
    </row>
    <row r="315" spans="1:9" ht="15">
      <c r="A315" s="4">
        <v>3.12000000000002</v>
      </c>
      <c r="B315" s="5">
        <v>0.02</v>
      </c>
      <c r="C315" s="5">
        <v>0.0218</v>
      </c>
      <c r="D315" s="5">
        <f t="shared" si="34"/>
        <v>0.041800000000000004</v>
      </c>
      <c r="E315" s="5">
        <f t="shared" si="35"/>
        <v>0.13041600000000086</v>
      </c>
      <c r="F315" s="5">
        <f t="shared" si="36"/>
        <v>3.250416000000021</v>
      </c>
      <c r="G315" s="5">
        <f t="shared" si="33"/>
        <v>3.25</v>
      </c>
      <c r="H315" s="5">
        <f t="shared" si="32"/>
        <v>3.25</v>
      </c>
      <c r="I315" s="6">
        <f t="shared" si="31"/>
        <v>0.1299999999999799</v>
      </c>
    </row>
    <row r="316" spans="1:9" ht="15">
      <c r="A316" s="4">
        <v>3.13000000000002</v>
      </c>
      <c r="B316" s="5">
        <v>0.02</v>
      </c>
      <c r="C316" s="5">
        <v>0.0218</v>
      </c>
      <c r="D316" s="5">
        <f t="shared" si="34"/>
        <v>0.041800000000000004</v>
      </c>
      <c r="E316" s="5">
        <f t="shared" si="35"/>
        <v>0.13083400000000084</v>
      </c>
      <c r="F316" s="5">
        <f t="shared" si="36"/>
        <v>3.260834000000021</v>
      </c>
      <c r="G316" s="5">
        <f t="shared" si="33"/>
        <v>3.25</v>
      </c>
      <c r="H316" s="5">
        <f t="shared" si="32"/>
        <v>3.25</v>
      </c>
      <c r="I316" s="6">
        <f t="shared" si="31"/>
        <v>0.11999999999998012</v>
      </c>
    </row>
    <row r="317" spans="1:9" ht="15">
      <c r="A317" s="4">
        <v>3.14000000000002</v>
      </c>
      <c r="B317" s="5">
        <v>0.02</v>
      </c>
      <c r="C317" s="5">
        <v>0.0218</v>
      </c>
      <c r="D317" s="5">
        <f t="shared" si="34"/>
        <v>0.041800000000000004</v>
      </c>
      <c r="E317" s="5">
        <f t="shared" si="35"/>
        <v>0.13125200000000084</v>
      </c>
      <c r="F317" s="5">
        <f t="shared" si="36"/>
        <v>3.271252000000021</v>
      </c>
      <c r="G317" s="5">
        <f t="shared" si="33"/>
        <v>3.25</v>
      </c>
      <c r="H317" s="5">
        <f t="shared" si="32"/>
        <v>3.25</v>
      </c>
      <c r="I317" s="6">
        <f t="shared" si="31"/>
        <v>0.10999999999997989</v>
      </c>
    </row>
    <row r="318" spans="1:9" ht="15">
      <c r="A318" s="4">
        <v>3.15000000000002</v>
      </c>
      <c r="B318" s="5">
        <v>0.02</v>
      </c>
      <c r="C318" s="5">
        <v>0.0218</v>
      </c>
      <c r="D318" s="5">
        <f t="shared" si="34"/>
        <v>0.041800000000000004</v>
      </c>
      <c r="E318" s="5">
        <f t="shared" si="35"/>
        <v>0.13167000000000084</v>
      </c>
      <c r="F318" s="5">
        <f t="shared" si="36"/>
        <v>3.2816700000000205</v>
      </c>
      <c r="G318" s="5">
        <f t="shared" si="33"/>
        <v>3.25</v>
      </c>
      <c r="H318" s="5">
        <f t="shared" si="32"/>
        <v>3.25</v>
      </c>
      <c r="I318" s="6">
        <f t="shared" si="31"/>
        <v>0.0999999999999801</v>
      </c>
    </row>
    <row r="319" spans="1:9" ht="15">
      <c r="A319" s="4">
        <v>3.16000000000002</v>
      </c>
      <c r="B319" s="5">
        <v>0.02</v>
      </c>
      <c r="C319" s="5">
        <v>0.0218</v>
      </c>
      <c r="D319" s="5">
        <f t="shared" si="34"/>
        <v>0.041800000000000004</v>
      </c>
      <c r="E319" s="5">
        <f t="shared" si="35"/>
        <v>0.13208800000000084</v>
      </c>
      <c r="F319" s="5">
        <f t="shared" si="36"/>
        <v>3.292088000000021</v>
      </c>
      <c r="G319" s="5">
        <f t="shared" si="33"/>
        <v>3.25</v>
      </c>
      <c r="H319" s="5">
        <f t="shared" si="32"/>
        <v>3.25</v>
      </c>
      <c r="I319" s="6">
        <f t="shared" si="31"/>
        <v>0.08999999999997987</v>
      </c>
    </row>
    <row r="320" spans="1:9" ht="15">
      <c r="A320" s="4">
        <v>3.17000000000002</v>
      </c>
      <c r="B320" s="5">
        <v>0.02</v>
      </c>
      <c r="C320" s="5">
        <v>0.0218</v>
      </c>
      <c r="D320" s="5">
        <f t="shared" si="34"/>
        <v>0.041800000000000004</v>
      </c>
      <c r="E320" s="5">
        <f t="shared" si="35"/>
        <v>0.13250600000000085</v>
      </c>
      <c r="F320" s="5">
        <f t="shared" si="36"/>
        <v>3.3025060000000206</v>
      </c>
      <c r="G320" s="5">
        <f t="shared" si="33"/>
        <v>3.3000000000000003</v>
      </c>
      <c r="H320" s="5">
        <f t="shared" si="32"/>
        <v>3.3000000000000003</v>
      </c>
      <c r="I320" s="6">
        <f t="shared" si="31"/>
        <v>0.12999999999998035</v>
      </c>
    </row>
    <row r="321" spans="1:9" ht="15">
      <c r="A321" s="4">
        <v>3.18000000000002</v>
      </c>
      <c r="B321" s="5">
        <v>0.02</v>
      </c>
      <c r="C321" s="5">
        <v>0.0218</v>
      </c>
      <c r="D321" s="5">
        <f t="shared" si="34"/>
        <v>0.041800000000000004</v>
      </c>
      <c r="E321" s="5">
        <f t="shared" si="35"/>
        <v>0.13292400000000085</v>
      </c>
      <c r="F321" s="5">
        <f t="shared" si="36"/>
        <v>3.312924000000021</v>
      </c>
      <c r="G321" s="5">
        <f t="shared" si="33"/>
        <v>3.3000000000000003</v>
      </c>
      <c r="H321" s="5">
        <f t="shared" si="32"/>
        <v>3.3000000000000003</v>
      </c>
      <c r="I321" s="6">
        <f t="shared" si="31"/>
        <v>0.11999999999998012</v>
      </c>
    </row>
    <row r="322" spans="1:9" ht="15">
      <c r="A322" s="4">
        <v>3.19000000000002</v>
      </c>
      <c r="B322" s="5">
        <v>0.02</v>
      </c>
      <c r="C322" s="5">
        <v>0.0218</v>
      </c>
      <c r="D322" s="5">
        <f t="shared" si="34"/>
        <v>0.041800000000000004</v>
      </c>
      <c r="E322" s="5">
        <f t="shared" si="35"/>
        <v>0.13334200000000085</v>
      </c>
      <c r="F322" s="5">
        <f t="shared" si="36"/>
        <v>3.3233420000000207</v>
      </c>
      <c r="G322" s="5">
        <f t="shared" si="33"/>
        <v>3.3000000000000003</v>
      </c>
      <c r="H322" s="5">
        <f t="shared" si="32"/>
        <v>3.3000000000000003</v>
      </c>
      <c r="I322" s="6">
        <f aca="true" t="shared" si="37" ref="I322:I385">H322-A322</f>
        <v>0.10999999999998034</v>
      </c>
    </row>
    <row r="323" spans="1:9" ht="15">
      <c r="A323" s="4">
        <v>3.20000000000002</v>
      </c>
      <c r="B323" s="5">
        <v>0.02</v>
      </c>
      <c r="C323" s="5">
        <v>0.0218</v>
      </c>
      <c r="D323" s="5">
        <f t="shared" si="34"/>
        <v>0.041800000000000004</v>
      </c>
      <c r="E323" s="5">
        <f t="shared" si="35"/>
        <v>0.13376000000000085</v>
      </c>
      <c r="F323" s="5">
        <f t="shared" si="36"/>
        <v>3.333760000000021</v>
      </c>
      <c r="G323" s="5">
        <f t="shared" si="33"/>
        <v>3.3000000000000003</v>
      </c>
      <c r="H323" s="5">
        <f t="shared" si="32"/>
        <v>3.3000000000000003</v>
      </c>
      <c r="I323" s="6">
        <f t="shared" si="37"/>
        <v>0.0999999999999801</v>
      </c>
    </row>
    <row r="324" spans="1:9" ht="15">
      <c r="A324" s="4">
        <v>3.21000000000002</v>
      </c>
      <c r="B324" s="5">
        <v>0.02</v>
      </c>
      <c r="C324" s="5">
        <v>0.0218</v>
      </c>
      <c r="D324" s="5">
        <f t="shared" si="34"/>
        <v>0.041800000000000004</v>
      </c>
      <c r="E324" s="5">
        <f t="shared" si="35"/>
        <v>0.13417800000000085</v>
      </c>
      <c r="F324" s="5">
        <f t="shared" si="36"/>
        <v>3.3441780000000207</v>
      </c>
      <c r="G324" s="5">
        <f t="shared" si="33"/>
        <v>3.3000000000000003</v>
      </c>
      <c r="H324" s="5">
        <f aca="true" t="shared" si="38" ref="H324:H387">IF((FLOOR(G324,0.05))&lt;A324,A324,(FLOOR(G324,0.05)))</f>
        <v>3.3000000000000003</v>
      </c>
      <c r="I324" s="6">
        <f t="shared" si="37"/>
        <v>0.08999999999998032</v>
      </c>
    </row>
    <row r="325" spans="1:9" ht="15">
      <c r="A325" s="4">
        <v>3.22000000000002</v>
      </c>
      <c r="B325" s="5">
        <v>0.02</v>
      </c>
      <c r="C325" s="5">
        <v>0.0218</v>
      </c>
      <c r="D325" s="5">
        <f t="shared" si="34"/>
        <v>0.041800000000000004</v>
      </c>
      <c r="E325" s="5">
        <f t="shared" si="35"/>
        <v>0.13459600000000085</v>
      </c>
      <c r="F325" s="5">
        <f t="shared" si="36"/>
        <v>3.3545960000000212</v>
      </c>
      <c r="G325" s="5">
        <f t="shared" si="33"/>
        <v>3.35</v>
      </c>
      <c r="H325" s="5">
        <f t="shared" si="38"/>
        <v>3.35</v>
      </c>
      <c r="I325" s="6">
        <f t="shared" si="37"/>
        <v>0.1299999999999799</v>
      </c>
    </row>
    <row r="326" spans="1:9" ht="15">
      <c r="A326" s="4">
        <v>3.23000000000002</v>
      </c>
      <c r="B326" s="5">
        <v>0.02</v>
      </c>
      <c r="C326" s="5">
        <v>0.0218</v>
      </c>
      <c r="D326" s="5">
        <f t="shared" si="34"/>
        <v>0.041800000000000004</v>
      </c>
      <c r="E326" s="5">
        <f t="shared" si="35"/>
        <v>0.13501400000000086</v>
      </c>
      <c r="F326" s="5">
        <f t="shared" si="36"/>
        <v>3.365014000000021</v>
      </c>
      <c r="G326" s="5">
        <f aca="true" t="shared" si="39" ref="G326:G389">FLOOR(F326,0.05)</f>
        <v>3.35</v>
      </c>
      <c r="H326" s="5">
        <f t="shared" si="38"/>
        <v>3.35</v>
      </c>
      <c r="I326" s="6">
        <f t="shared" si="37"/>
        <v>0.11999999999998012</v>
      </c>
    </row>
    <row r="327" spans="1:9" ht="15">
      <c r="A327" s="4">
        <v>3.24000000000002</v>
      </c>
      <c r="B327" s="5">
        <v>0.02</v>
      </c>
      <c r="C327" s="5">
        <v>0.0218</v>
      </c>
      <c r="D327" s="5">
        <f t="shared" si="34"/>
        <v>0.041800000000000004</v>
      </c>
      <c r="E327" s="5">
        <f t="shared" si="35"/>
        <v>0.13543200000000086</v>
      </c>
      <c r="F327" s="5">
        <f t="shared" si="36"/>
        <v>3.375432000000021</v>
      </c>
      <c r="G327" s="5">
        <f t="shared" si="39"/>
        <v>3.35</v>
      </c>
      <c r="H327" s="5">
        <f t="shared" si="38"/>
        <v>3.35</v>
      </c>
      <c r="I327" s="6">
        <f t="shared" si="37"/>
        <v>0.10999999999997989</v>
      </c>
    </row>
    <row r="328" spans="1:9" ht="15">
      <c r="A328" s="4">
        <v>3.25000000000002</v>
      </c>
      <c r="B328" s="5">
        <v>0.02</v>
      </c>
      <c r="C328" s="5">
        <v>0.0218</v>
      </c>
      <c r="D328" s="5">
        <f t="shared" si="34"/>
        <v>0.041800000000000004</v>
      </c>
      <c r="E328" s="5">
        <f t="shared" si="35"/>
        <v>0.13585000000000086</v>
      </c>
      <c r="F328" s="5">
        <f t="shared" si="36"/>
        <v>3.385850000000021</v>
      </c>
      <c r="G328" s="5">
        <f t="shared" si="39"/>
        <v>3.35</v>
      </c>
      <c r="H328" s="5">
        <f t="shared" si="38"/>
        <v>3.35</v>
      </c>
      <c r="I328" s="6">
        <f t="shared" si="37"/>
        <v>0.0999999999999801</v>
      </c>
    </row>
    <row r="329" spans="1:9" ht="15">
      <c r="A329" s="4">
        <v>3.26000000000002</v>
      </c>
      <c r="B329" s="5">
        <v>0.02</v>
      </c>
      <c r="C329" s="5">
        <v>0.0218</v>
      </c>
      <c r="D329" s="5">
        <f t="shared" si="34"/>
        <v>0.041800000000000004</v>
      </c>
      <c r="E329" s="5">
        <f t="shared" si="35"/>
        <v>0.13626800000000086</v>
      </c>
      <c r="F329" s="5">
        <f t="shared" si="36"/>
        <v>3.396268000000021</v>
      </c>
      <c r="G329" s="5">
        <f t="shared" si="39"/>
        <v>3.35</v>
      </c>
      <c r="H329" s="5">
        <f t="shared" si="38"/>
        <v>3.35</v>
      </c>
      <c r="I329" s="6">
        <f t="shared" si="37"/>
        <v>0.08999999999997987</v>
      </c>
    </row>
    <row r="330" spans="1:9" ht="15">
      <c r="A330" s="4">
        <v>3.27000000000002</v>
      </c>
      <c r="B330" s="5">
        <v>0.02</v>
      </c>
      <c r="C330" s="5">
        <v>0.0218</v>
      </c>
      <c r="D330" s="5">
        <f t="shared" si="34"/>
        <v>0.041800000000000004</v>
      </c>
      <c r="E330" s="5">
        <f t="shared" si="35"/>
        <v>0.13668600000000086</v>
      </c>
      <c r="F330" s="5">
        <f t="shared" si="36"/>
        <v>3.406686000000021</v>
      </c>
      <c r="G330" s="5">
        <f t="shared" si="39"/>
        <v>3.4000000000000004</v>
      </c>
      <c r="H330" s="5">
        <f t="shared" si="38"/>
        <v>3.4000000000000004</v>
      </c>
      <c r="I330" s="6">
        <f t="shared" si="37"/>
        <v>0.12999999999998035</v>
      </c>
    </row>
    <row r="331" spans="1:9" ht="15">
      <c r="A331" s="4">
        <v>3.28000000000002</v>
      </c>
      <c r="B331" s="5">
        <v>0.02</v>
      </c>
      <c r="C331" s="5">
        <v>0.0218</v>
      </c>
      <c r="D331" s="5">
        <f t="shared" si="34"/>
        <v>0.041800000000000004</v>
      </c>
      <c r="E331" s="5">
        <f t="shared" si="35"/>
        <v>0.13710400000000084</v>
      </c>
      <c r="F331" s="5">
        <f t="shared" si="36"/>
        <v>3.4171040000000206</v>
      </c>
      <c r="G331" s="5">
        <f t="shared" si="39"/>
        <v>3.4000000000000004</v>
      </c>
      <c r="H331" s="5">
        <f t="shared" si="38"/>
        <v>3.4000000000000004</v>
      </c>
      <c r="I331" s="6">
        <f t="shared" si="37"/>
        <v>0.11999999999998057</v>
      </c>
    </row>
    <row r="332" spans="1:9" ht="15">
      <c r="A332" s="4">
        <v>3.29000000000002</v>
      </c>
      <c r="B332" s="5">
        <v>0.02</v>
      </c>
      <c r="C332" s="5">
        <v>0.0218</v>
      </c>
      <c r="D332" s="5">
        <f t="shared" si="34"/>
        <v>0.041800000000000004</v>
      </c>
      <c r="E332" s="5">
        <f t="shared" si="35"/>
        <v>0.13752200000000084</v>
      </c>
      <c r="F332" s="5">
        <f t="shared" si="36"/>
        <v>3.427522000000021</v>
      </c>
      <c r="G332" s="5">
        <f t="shared" si="39"/>
        <v>3.4000000000000004</v>
      </c>
      <c r="H332" s="5">
        <f t="shared" si="38"/>
        <v>3.4000000000000004</v>
      </c>
      <c r="I332" s="6">
        <f t="shared" si="37"/>
        <v>0.10999999999998034</v>
      </c>
    </row>
    <row r="333" spans="1:9" ht="15">
      <c r="A333" s="4">
        <v>3.30000000000002</v>
      </c>
      <c r="B333" s="5">
        <v>0.02</v>
      </c>
      <c r="C333" s="5">
        <v>0.0218</v>
      </c>
      <c r="D333" s="5">
        <f t="shared" si="34"/>
        <v>0.041800000000000004</v>
      </c>
      <c r="E333" s="5">
        <f t="shared" si="35"/>
        <v>0.13794000000000084</v>
      </c>
      <c r="F333" s="5">
        <f t="shared" si="36"/>
        <v>3.4379400000000206</v>
      </c>
      <c r="G333" s="5">
        <f t="shared" si="39"/>
        <v>3.4000000000000004</v>
      </c>
      <c r="H333" s="5">
        <f t="shared" si="38"/>
        <v>3.4000000000000004</v>
      </c>
      <c r="I333" s="6">
        <f t="shared" si="37"/>
        <v>0.09999999999998055</v>
      </c>
    </row>
    <row r="334" spans="1:9" ht="15">
      <c r="A334" s="4">
        <v>3.31000000000002</v>
      </c>
      <c r="B334" s="5">
        <v>0.02</v>
      </c>
      <c r="C334" s="5">
        <v>0.0218</v>
      </c>
      <c r="D334" s="5">
        <f t="shared" si="34"/>
        <v>0.041800000000000004</v>
      </c>
      <c r="E334" s="5">
        <f t="shared" si="35"/>
        <v>0.13835800000000084</v>
      </c>
      <c r="F334" s="5">
        <f t="shared" si="36"/>
        <v>3.4483580000000207</v>
      </c>
      <c r="G334" s="5">
        <f t="shared" si="39"/>
        <v>3.4000000000000004</v>
      </c>
      <c r="H334" s="5">
        <f t="shared" si="38"/>
        <v>3.4000000000000004</v>
      </c>
      <c r="I334" s="6">
        <f t="shared" si="37"/>
        <v>0.08999999999998032</v>
      </c>
    </row>
    <row r="335" spans="1:9" ht="15">
      <c r="A335" s="4">
        <v>3.32000000000002</v>
      </c>
      <c r="B335" s="5">
        <v>0.02</v>
      </c>
      <c r="C335" s="5">
        <v>0.0218</v>
      </c>
      <c r="D335" s="5">
        <f t="shared" si="34"/>
        <v>0.041800000000000004</v>
      </c>
      <c r="E335" s="5">
        <f t="shared" si="35"/>
        <v>0.13877600000000084</v>
      </c>
      <c r="F335" s="5">
        <f t="shared" si="36"/>
        <v>3.4587760000000207</v>
      </c>
      <c r="G335" s="5">
        <f t="shared" si="39"/>
        <v>3.45</v>
      </c>
      <c r="H335" s="5">
        <f t="shared" si="38"/>
        <v>3.45</v>
      </c>
      <c r="I335" s="6">
        <f t="shared" si="37"/>
        <v>0.12999999999998035</v>
      </c>
    </row>
    <row r="336" spans="1:9" ht="15">
      <c r="A336" s="4">
        <v>3.33000000000002</v>
      </c>
      <c r="B336" s="5">
        <v>0.02</v>
      </c>
      <c r="C336" s="5">
        <v>0.0218</v>
      </c>
      <c r="D336" s="5">
        <f t="shared" si="34"/>
        <v>0.041800000000000004</v>
      </c>
      <c r="E336" s="5">
        <f t="shared" si="35"/>
        <v>0.13919400000000084</v>
      </c>
      <c r="F336" s="5">
        <f t="shared" si="36"/>
        <v>3.4691940000000208</v>
      </c>
      <c r="G336" s="5">
        <f t="shared" si="39"/>
        <v>3.45</v>
      </c>
      <c r="H336" s="5">
        <f t="shared" si="38"/>
        <v>3.45</v>
      </c>
      <c r="I336" s="6">
        <f t="shared" si="37"/>
        <v>0.11999999999998012</v>
      </c>
    </row>
    <row r="337" spans="1:9" ht="15">
      <c r="A337" s="4">
        <v>3.34000000000002</v>
      </c>
      <c r="B337" s="5">
        <v>0.02</v>
      </c>
      <c r="C337" s="5">
        <v>0.0218</v>
      </c>
      <c r="D337" s="5">
        <f t="shared" si="34"/>
        <v>0.041800000000000004</v>
      </c>
      <c r="E337" s="5">
        <f t="shared" si="35"/>
        <v>0.13961200000000085</v>
      </c>
      <c r="F337" s="5">
        <f t="shared" si="36"/>
        <v>3.479612000000021</v>
      </c>
      <c r="G337" s="5">
        <f t="shared" si="39"/>
        <v>3.45</v>
      </c>
      <c r="H337" s="5">
        <f t="shared" si="38"/>
        <v>3.45</v>
      </c>
      <c r="I337" s="6">
        <f t="shared" si="37"/>
        <v>0.10999999999998034</v>
      </c>
    </row>
    <row r="338" spans="1:9" ht="15">
      <c r="A338" s="4">
        <v>3.35000000000002</v>
      </c>
      <c r="B338" s="5">
        <v>0.02</v>
      </c>
      <c r="C338" s="5">
        <v>0.0218</v>
      </c>
      <c r="D338" s="5">
        <f t="shared" si="34"/>
        <v>0.041800000000000004</v>
      </c>
      <c r="E338" s="5">
        <f t="shared" si="35"/>
        <v>0.14003000000000085</v>
      </c>
      <c r="F338" s="5">
        <f t="shared" si="36"/>
        <v>3.490030000000021</v>
      </c>
      <c r="G338" s="5">
        <f t="shared" si="39"/>
        <v>3.45</v>
      </c>
      <c r="H338" s="5">
        <f t="shared" si="38"/>
        <v>3.45</v>
      </c>
      <c r="I338" s="6">
        <f t="shared" si="37"/>
        <v>0.0999999999999801</v>
      </c>
    </row>
    <row r="339" spans="1:9" ht="15">
      <c r="A339" s="4">
        <v>3.36000000000002</v>
      </c>
      <c r="B339" s="5">
        <v>0.02</v>
      </c>
      <c r="C339" s="5">
        <v>0.0218</v>
      </c>
      <c r="D339" s="5">
        <f t="shared" si="34"/>
        <v>0.041800000000000004</v>
      </c>
      <c r="E339" s="5">
        <f t="shared" si="35"/>
        <v>0.14044800000000085</v>
      </c>
      <c r="F339" s="5">
        <f t="shared" si="36"/>
        <v>3.500448000000021</v>
      </c>
      <c r="G339" s="5">
        <f t="shared" si="39"/>
        <v>3.5</v>
      </c>
      <c r="H339" s="5">
        <f t="shared" si="38"/>
        <v>3.5</v>
      </c>
      <c r="I339" s="6">
        <f t="shared" si="37"/>
        <v>0.13999999999998014</v>
      </c>
    </row>
    <row r="340" spans="1:9" ht="15">
      <c r="A340" s="4">
        <v>3.37000000000002</v>
      </c>
      <c r="B340" s="5">
        <v>0.02</v>
      </c>
      <c r="C340" s="5">
        <v>0.0218</v>
      </c>
      <c r="D340" s="5">
        <f t="shared" si="34"/>
        <v>0.041800000000000004</v>
      </c>
      <c r="E340" s="5">
        <f t="shared" si="35"/>
        <v>0.14086600000000085</v>
      </c>
      <c r="F340" s="5">
        <f t="shared" si="36"/>
        <v>3.510866000000021</v>
      </c>
      <c r="G340" s="5">
        <f t="shared" si="39"/>
        <v>3.5</v>
      </c>
      <c r="H340" s="5">
        <f t="shared" si="38"/>
        <v>3.5</v>
      </c>
      <c r="I340" s="6">
        <f t="shared" si="37"/>
        <v>0.1299999999999799</v>
      </c>
    </row>
    <row r="341" spans="1:9" ht="15">
      <c r="A341" s="4">
        <v>3.38000000000002</v>
      </c>
      <c r="B341" s="5">
        <v>0.02</v>
      </c>
      <c r="C341" s="5">
        <v>0.0218</v>
      </c>
      <c r="D341" s="5">
        <f t="shared" si="34"/>
        <v>0.041800000000000004</v>
      </c>
      <c r="E341" s="5">
        <f t="shared" si="35"/>
        <v>0.14128400000000085</v>
      </c>
      <c r="F341" s="5">
        <f t="shared" si="36"/>
        <v>3.521284000000021</v>
      </c>
      <c r="G341" s="5">
        <f t="shared" si="39"/>
        <v>3.5</v>
      </c>
      <c r="H341" s="5">
        <f t="shared" si="38"/>
        <v>3.5</v>
      </c>
      <c r="I341" s="6">
        <f t="shared" si="37"/>
        <v>0.11999999999998012</v>
      </c>
    </row>
    <row r="342" spans="1:9" ht="15">
      <c r="A342" s="4">
        <v>3.39000000000002</v>
      </c>
      <c r="B342" s="5">
        <v>0.02</v>
      </c>
      <c r="C342" s="5">
        <v>0.0218</v>
      </c>
      <c r="D342" s="5">
        <f t="shared" si="34"/>
        <v>0.041800000000000004</v>
      </c>
      <c r="E342" s="5">
        <f t="shared" si="35"/>
        <v>0.14170200000000086</v>
      </c>
      <c r="F342" s="5">
        <f t="shared" si="36"/>
        <v>3.531702000000021</v>
      </c>
      <c r="G342" s="5">
        <f t="shared" si="39"/>
        <v>3.5</v>
      </c>
      <c r="H342" s="5">
        <f t="shared" si="38"/>
        <v>3.5</v>
      </c>
      <c r="I342" s="6">
        <f t="shared" si="37"/>
        <v>0.10999999999997989</v>
      </c>
    </row>
    <row r="343" spans="1:9" ht="15">
      <c r="A343" s="4">
        <v>3.40000000000002</v>
      </c>
      <c r="B343" s="5">
        <v>0.02</v>
      </c>
      <c r="C343" s="5">
        <v>0.0218</v>
      </c>
      <c r="D343" s="5">
        <f t="shared" si="34"/>
        <v>0.041800000000000004</v>
      </c>
      <c r="E343" s="5">
        <f t="shared" si="35"/>
        <v>0.14212000000000086</v>
      </c>
      <c r="F343" s="5">
        <f t="shared" si="36"/>
        <v>3.5421200000000206</v>
      </c>
      <c r="G343" s="5">
        <f t="shared" si="39"/>
        <v>3.5</v>
      </c>
      <c r="H343" s="5">
        <f t="shared" si="38"/>
        <v>3.5</v>
      </c>
      <c r="I343" s="6">
        <f t="shared" si="37"/>
        <v>0.0999999999999801</v>
      </c>
    </row>
    <row r="344" spans="1:9" ht="15">
      <c r="A344" s="4">
        <v>3.41000000000002</v>
      </c>
      <c r="B344" s="5">
        <v>0.02</v>
      </c>
      <c r="C344" s="5">
        <v>0.0218</v>
      </c>
      <c r="D344" s="5">
        <f t="shared" si="34"/>
        <v>0.041800000000000004</v>
      </c>
      <c r="E344" s="5">
        <f t="shared" si="35"/>
        <v>0.14253800000000086</v>
      </c>
      <c r="F344" s="5">
        <f t="shared" si="36"/>
        <v>3.552538000000021</v>
      </c>
      <c r="G344" s="5">
        <f t="shared" si="39"/>
        <v>3.5500000000000003</v>
      </c>
      <c r="H344" s="5">
        <f t="shared" si="38"/>
        <v>3.5500000000000003</v>
      </c>
      <c r="I344" s="6">
        <f t="shared" si="37"/>
        <v>0.13999999999998014</v>
      </c>
    </row>
    <row r="345" spans="1:9" ht="15">
      <c r="A345" s="4">
        <v>3.42000000000002</v>
      </c>
      <c r="B345" s="5">
        <v>0.02</v>
      </c>
      <c r="C345" s="5">
        <v>0.0218</v>
      </c>
      <c r="D345" s="5">
        <f t="shared" si="34"/>
        <v>0.041800000000000004</v>
      </c>
      <c r="E345" s="5">
        <f t="shared" si="35"/>
        <v>0.14295600000000083</v>
      </c>
      <c r="F345" s="5">
        <f t="shared" si="36"/>
        <v>3.5629560000000207</v>
      </c>
      <c r="G345" s="5">
        <f t="shared" si="39"/>
        <v>3.5500000000000003</v>
      </c>
      <c r="H345" s="5">
        <f t="shared" si="38"/>
        <v>3.5500000000000003</v>
      </c>
      <c r="I345" s="6">
        <f t="shared" si="37"/>
        <v>0.12999999999998035</v>
      </c>
    </row>
    <row r="346" spans="1:9" ht="15">
      <c r="A346" s="4">
        <v>3.43000000000002</v>
      </c>
      <c r="B346" s="5">
        <v>0.02</v>
      </c>
      <c r="C346" s="5">
        <v>0.0218</v>
      </c>
      <c r="D346" s="5">
        <f t="shared" si="34"/>
        <v>0.041800000000000004</v>
      </c>
      <c r="E346" s="5">
        <f t="shared" si="35"/>
        <v>0.14337400000000086</v>
      </c>
      <c r="F346" s="5">
        <f t="shared" si="36"/>
        <v>3.573374000000021</v>
      </c>
      <c r="G346" s="5">
        <f t="shared" si="39"/>
        <v>3.5500000000000003</v>
      </c>
      <c r="H346" s="5">
        <f t="shared" si="38"/>
        <v>3.5500000000000003</v>
      </c>
      <c r="I346" s="6">
        <f t="shared" si="37"/>
        <v>0.11999999999998012</v>
      </c>
    </row>
    <row r="347" spans="1:9" ht="15">
      <c r="A347" s="4">
        <v>3.44000000000002</v>
      </c>
      <c r="B347" s="5">
        <v>0.02</v>
      </c>
      <c r="C347" s="5">
        <v>0.0218</v>
      </c>
      <c r="D347" s="5">
        <f t="shared" si="34"/>
        <v>0.041800000000000004</v>
      </c>
      <c r="E347" s="5">
        <f t="shared" si="35"/>
        <v>0.14379200000000084</v>
      </c>
      <c r="F347" s="5">
        <f t="shared" si="36"/>
        <v>3.5837920000000207</v>
      </c>
      <c r="G347" s="5">
        <f t="shared" si="39"/>
        <v>3.5500000000000003</v>
      </c>
      <c r="H347" s="5">
        <f t="shared" si="38"/>
        <v>3.5500000000000003</v>
      </c>
      <c r="I347" s="6">
        <f t="shared" si="37"/>
        <v>0.10999999999998034</v>
      </c>
    </row>
    <row r="348" spans="1:9" ht="15">
      <c r="A348" s="4">
        <v>3.45000000000002</v>
      </c>
      <c r="B348" s="5">
        <v>0.02</v>
      </c>
      <c r="C348" s="5">
        <v>0.0218</v>
      </c>
      <c r="D348" s="5">
        <f t="shared" si="34"/>
        <v>0.041800000000000004</v>
      </c>
      <c r="E348" s="5">
        <f t="shared" si="35"/>
        <v>0.14421000000000087</v>
      </c>
      <c r="F348" s="5">
        <f t="shared" si="36"/>
        <v>3.594210000000021</v>
      </c>
      <c r="G348" s="5">
        <f t="shared" si="39"/>
        <v>3.5500000000000003</v>
      </c>
      <c r="H348" s="5">
        <f t="shared" si="38"/>
        <v>3.5500000000000003</v>
      </c>
      <c r="I348" s="6">
        <f t="shared" si="37"/>
        <v>0.0999999999999801</v>
      </c>
    </row>
    <row r="349" spans="1:9" ht="15">
      <c r="A349" s="4">
        <v>3.46000000000002</v>
      </c>
      <c r="B349" s="5">
        <v>0.02</v>
      </c>
      <c r="C349" s="5">
        <v>0.0218</v>
      </c>
      <c r="D349" s="5">
        <f t="shared" si="34"/>
        <v>0.041800000000000004</v>
      </c>
      <c r="E349" s="5">
        <f t="shared" si="35"/>
        <v>0.14462800000000084</v>
      </c>
      <c r="F349" s="5">
        <f t="shared" si="36"/>
        <v>3.604628000000021</v>
      </c>
      <c r="G349" s="5">
        <f t="shared" si="39"/>
        <v>3.6</v>
      </c>
      <c r="H349" s="5">
        <f t="shared" si="38"/>
        <v>3.6</v>
      </c>
      <c r="I349" s="6">
        <f t="shared" si="37"/>
        <v>0.13999999999998014</v>
      </c>
    </row>
    <row r="350" spans="1:9" ht="15">
      <c r="A350" s="4">
        <v>3.47000000000002</v>
      </c>
      <c r="B350" s="5">
        <v>0.02</v>
      </c>
      <c r="C350" s="5">
        <v>0.0218</v>
      </c>
      <c r="D350" s="5">
        <f t="shared" si="34"/>
        <v>0.041800000000000004</v>
      </c>
      <c r="E350" s="5">
        <f t="shared" si="35"/>
        <v>0.14504600000000087</v>
      </c>
      <c r="F350" s="5">
        <f t="shared" si="36"/>
        <v>3.615046000000021</v>
      </c>
      <c r="G350" s="5">
        <f t="shared" si="39"/>
        <v>3.6</v>
      </c>
      <c r="H350" s="5">
        <f t="shared" si="38"/>
        <v>3.6</v>
      </c>
      <c r="I350" s="6">
        <f t="shared" si="37"/>
        <v>0.1299999999999799</v>
      </c>
    </row>
    <row r="351" spans="1:9" ht="15">
      <c r="A351" s="4">
        <v>3.48000000000002</v>
      </c>
      <c r="B351" s="5">
        <v>0.02</v>
      </c>
      <c r="C351" s="5">
        <v>0.0218</v>
      </c>
      <c r="D351" s="5">
        <f t="shared" si="34"/>
        <v>0.041800000000000004</v>
      </c>
      <c r="E351" s="5">
        <f t="shared" si="35"/>
        <v>0.14546400000000084</v>
      </c>
      <c r="F351" s="5">
        <f t="shared" si="36"/>
        <v>3.625464000000021</v>
      </c>
      <c r="G351" s="5">
        <f t="shared" si="39"/>
        <v>3.6</v>
      </c>
      <c r="H351" s="5">
        <f t="shared" si="38"/>
        <v>3.6</v>
      </c>
      <c r="I351" s="6">
        <f t="shared" si="37"/>
        <v>0.11999999999998012</v>
      </c>
    </row>
    <row r="352" spans="1:9" ht="15">
      <c r="A352" s="4">
        <v>3.49000000000002</v>
      </c>
      <c r="B352" s="5">
        <v>0.02</v>
      </c>
      <c r="C352" s="5">
        <v>0.0218</v>
      </c>
      <c r="D352" s="5">
        <f t="shared" si="34"/>
        <v>0.041800000000000004</v>
      </c>
      <c r="E352" s="5">
        <f t="shared" si="35"/>
        <v>0.14588200000000084</v>
      </c>
      <c r="F352" s="5">
        <f t="shared" si="36"/>
        <v>3.635882000000021</v>
      </c>
      <c r="G352" s="5">
        <f t="shared" si="39"/>
        <v>3.6</v>
      </c>
      <c r="H352" s="5">
        <f t="shared" si="38"/>
        <v>3.6</v>
      </c>
      <c r="I352" s="6">
        <f t="shared" si="37"/>
        <v>0.10999999999997989</v>
      </c>
    </row>
    <row r="353" spans="1:9" ht="15">
      <c r="A353" s="4">
        <v>3.50000000000002</v>
      </c>
      <c r="B353" s="5">
        <v>0.02</v>
      </c>
      <c r="C353" s="5">
        <v>0.0218</v>
      </c>
      <c r="D353" s="5">
        <f t="shared" si="34"/>
        <v>0.041800000000000004</v>
      </c>
      <c r="E353" s="5">
        <f t="shared" si="35"/>
        <v>0.14630000000000085</v>
      </c>
      <c r="F353" s="5">
        <f t="shared" si="36"/>
        <v>3.646300000000021</v>
      </c>
      <c r="G353" s="5">
        <f t="shared" si="39"/>
        <v>3.6</v>
      </c>
      <c r="H353" s="5">
        <f t="shared" si="38"/>
        <v>3.6</v>
      </c>
      <c r="I353" s="6">
        <f t="shared" si="37"/>
        <v>0.0999999999999801</v>
      </c>
    </row>
    <row r="354" spans="1:9" ht="15">
      <c r="A354" s="4">
        <v>3.51000000000002</v>
      </c>
      <c r="B354" s="5">
        <v>0.02</v>
      </c>
      <c r="C354" s="5">
        <v>0.0218</v>
      </c>
      <c r="D354" s="5">
        <f t="shared" si="34"/>
        <v>0.041800000000000004</v>
      </c>
      <c r="E354" s="5">
        <f t="shared" si="35"/>
        <v>0.14671800000000085</v>
      </c>
      <c r="F354" s="5">
        <f t="shared" si="36"/>
        <v>3.656718000000021</v>
      </c>
      <c r="G354" s="5">
        <f t="shared" si="39"/>
        <v>3.6500000000000004</v>
      </c>
      <c r="H354" s="5">
        <f t="shared" si="38"/>
        <v>3.6500000000000004</v>
      </c>
      <c r="I354" s="6">
        <f t="shared" si="37"/>
        <v>0.13999999999998014</v>
      </c>
    </row>
    <row r="355" spans="1:9" ht="15">
      <c r="A355" s="4">
        <v>3.52000000000002</v>
      </c>
      <c r="B355" s="5">
        <v>0.02</v>
      </c>
      <c r="C355" s="5">
        <v>0.0218</v>
      </c>
      <c r="D355" s="5">
        <f t="shared" si="34"/>
        <v>0.041800000000000004</v>
      </c>
      <c r="E355" s="5">
        <f t="shared" si="35"/>
        <v>0.14713600000000085</v>
      </c>
      <c r="F355" s="5">
        <f t="shared" si="36"/>
        <v>3.667136000000021</v>
      </c>
      <c r="G355" s="5">
        <f t="shared" si="39"/>
        <v>3.6500000000000004</v>
      </c>
      <c r="H355" s="5">
        <f t="shared" si="38"/>
        <v>3.6500000000000004</v>
      </c>
      <c r="I355" s="6">
        <f t="shared" si="37"/>
        <v>0.12999999999998035</v>
      </c>
    </row>
    <row r="356" spans="1:9" ht="15">
      <c r="A356" s="4">
        <v>3.53000000000003</v>
      </c>
      <c r="B356" s="5">
        <v>0.02</v>
      </c>
      <c r="C356" s="5">
        <v>0.0218</v>
      </c>
      <c r="D356" s="5">
        <f t="shared" si="34"/>
        <v>0.041800000000000004</v>
      </c>
      <c r="E356" s="5">
        <f t="shared" si="35"/>
        <v>0.14755400000000127</v>
      </c>
      <c r="F356" s="5">
        <f t="shared" si="36"/>
        <v>3.6775540000000313</v>
      </c>
      <c r="G356" s="5">
        <f t="shared" si="39"/>
        <v>3.6500000000000004</v>
      </c>
      <c r="H356" s="5">
        <f t="shared" si="38"/>
        <v>3.6500000000000004</v>
      </c>
      <c r="I356" s="6">
        <f t="shared" si="37"/>
        <v>0.11999999999997035</v>
      </c>
    </row>
    <row r="357" spans="1:9" ht="15">
      <c r="A357" s="4">
        <v>3.54000000000003</v>
      </c>
      <c r="B357" s="5">
        <v>0.02</v>
      </c>
      <c r="C357" s="5">
        <v>0.0218</v>
      </c>
      <c r="D357" s="5">
        <f t="shared" si="34"/>
        <v>0.041800000000000004</v>
      </c>
      <c r="E357" s="5">
        <f t="shared" si="35"/>
        <v>0.14797200000000127</v>
      </c>
      <c r="F357" s="5">
        <f t="shared" si="36"/>
        <v>3.687972000000031</v>
      </c>
      <c r="G357" s="5">
        <f t="shared" si="39"/>
        <v>3.6500000000000004</v>
      </c>
      <c r="H357" s="5">
        <f t="shared" si="38"/>
        <v>3.6500000000000004</v>
      </c>
      <c r="I357" s="6">
        <f t="shared" si="37"/>
        <v>0.10999999999997057</v>
      </c>
    </row>
    <row r="358" spans="1:9" ht="15">
      <c r="A358" s="4">
        <v>3.55000000000003</v>
      </c>
      <c r="B358" s="5">
        <v>0.02</v>
      </c>
      <c r="C358" s="5">
        <v>0.0218</v>
      </c>
      <c r="D358" s="5">
        <f t="shared" si="34"/>
        <v>0.041800000000000004</v>
      </c>
      <c r="E358" s="5">
        <f t="shared" si="35"/>
        <v>0.14839000000000127</v>
      </c>
      <c r="F358" s="5">
        <f t="shared" si="36"/>
        <v>3.6983900000000314</v>
      </c>
      <c r="G358" s="5">
        <f t="shared" si="39"/>
        <v>3.6500000000000004</v>
      </c>
      <c r="H358" s="5">
        <f t="shared" si="38"/>
        <v>3.6500000000000004</v>
      </c>
      <c r="I358" s="6">
        <f t="shared" si="37"/>
        <v>0.09999999999997033</v>
      </c>
    </row>
    <row r="359" spans="1:9" ht="15">
      <c r="A359" s="4">
        <v>3.56000000000003</v>
      </c>
      <c r="B359" s="5">
        <v>0.02</v>
      </c>
      <c r="C359" s="5">
        <v>0.0218</v>
      </c>
      <c r="D359" s="5">
        <f t="shared" si="34"/>
        <v>0.041800000000000004</v>
      </c>
      <c r="E359" s="5">
        <f t="shared" si="35"/>
        <v>0.14880800000000127</v>
      </c>
      <c r="F359" s="5">
        <f t="shared" si="36"/>
        <v>3.708808000000031</v>
      </c>
      <c r="G359" s="5">
        <f t="shared" si="39"/>
        <v>3.7</v>
      </c>
      <c r="H359" s="5">
        <f t="shared" si="38"/>
        <v>3.7</v>
      </c>
      <c r="I359" s="6">
        <f t="shared" si="37"/>
        <v>0.13999999999997037</v>
      </c>
    </row>
    <row r="360" spans="1:9" ht="15">
      <c r="A360" s="4">
        <v>3.57000000000003</v>
      </c>
      <c r="B360" s="5">
        <v>0.02</v>
      </c>
      <c r="C360" s="5">
        <v>0.0218</v>
      </c>
      <c r="D360" s="5">
        <f t="shared" si="34"/>
        <v>0.041800000000000004</v>
      </c>
      <c r="E360" s="5">
        <f t="shared" si="35"/>
        <v>0.14922600000000127</v>
      </c>
      <c r="F360" s="5">
        <f t="shared" si="36"/>
        <v>3.7192260000000315</v>
      </c>
      <c r="G360" s="5">
        <f t="shared" si="39"/>
        <v>3.7</v>
      </c>
      <c r="H360" s="5">
        <f t="shared" si="38"/>
        <v>3.7</v>
      </c>
      <c r="I360" s="6">
        <f t="shared" si="37"/>
        <v>0.12999999999997014</v>
      </c>
    </row>
    <row r="361" spans="1:9" ht="15">
      <c r="A361" s="4">
        <v>3.58000000000003</v>
      </c>
      <c r="B361" s="5">
        <v>0.02</v>
      </c>
      <c r="C361" s="5">
        <v>0.0218</v>
      </c>
      <c r="D361" s="5">
        <f t="shared" si="34"/>
        <v>0.041800000000000004</v>
      </c>
      <c r="E361" s="5">
        <f t="shared" si="35"/>
        <v>0.14964400000000125</v>
      </c>
      <c r="F361" s="5">
        <f t="shared" si="36"/>
        <v>3.729644000000031</v>
      </c>
      <c r="G361" s="5">
        <f t="shared" si="39"/>
        <v>3.7</v>
      </c>
      <c r="H361" s="5">
        <f t="shared" si="38"/>
        <v>3.7</v>
      </c>
      <c r="I361" s="6">
        <f t="shared" si="37"/>
        <v>0.11999999999997035</v>
      </c>
    </row>
    <row r="362" spans="1:9" ht="15">
      <c r="A362" s="4">
        <v>3.59000000000003</v>
      </c>
      <c r="B362" s="5">
        <v>0.02</v>
      </c>
      <c r="C362" s="5">
        <v>0.0218</v>
      </c>
      <c r="D362" s="5">
        <f t="shared" si="34"/>
        <v>0.041800000000000004</v>
      </c>
      <c r="E362" s="5">
        <f t="shared" si="35"/>
        <v>0.15006200000000128</v>
      </c>
      <c r="F362" s="5">
        <f t="shared" si="36"/>
        <v>3.7400620000000315</v>
      </c>
      <c r="G362" s="5">
        <f t="shared" si="39"/>
        <v>3.7</v>
      </c>
      <c r="H362" s="5">
        <f t="shared" si="38"/>
        <v>3.7</v>
      </c>
      <c r="I362" s="6">
        <f t="shared" si="37"/>
        <v>0.10999999999997012</v>
      </c>
    </row>
    <row r="363" spans="1:9" ht="15">
      <c r="A363" s="4">
        <v>3.60000000000003</v>
      </c>
      <c r="B363" s="5">
        <v>0.02</v>
      </c>
      <c r="C363" s="5">
        <v>0.0218</v>
      </c>
      <c r="D363" s="5">
        <f t="shared" si="34"/>
        <v>0.041800000000000004</v>
      </c>
      <c r="E363" s="5">
        <f t="shared" si="35"/>
        <v>0.15048000000000125</v>
      </c>
      <c r="F363" s="5">
        <f t="shared" si="36"/>
        <v>3.750480000000031</v>
      </c>
      <c r="G363" s="5">
        <f t="shared" si="39"/>
        <v>3.75</v>
      </c>
      <c r="H363" s="5">
        <f t="shared" si="38"/>
        <v>3.75</v>
      </c>
      <c r="I363" s="6">
        <f t="shared" si="37"/>
        <v>0.14999999999997016</v>
      </c>
    </row>
    <row r="364" spans="1:9" ht="15">
      <c r="A364" s="4">
        <v>3.61000000000003</v>
      </c>
      <c r="B364" s="5">
        <v>0.02</v>
      </c>
      <c r="C364" s="5">
        <v>0.0218</v>
      </c>
      <c r="D364" s="5">
        <f t="shared" si="34"/>
        <v>0.041800000000000004</v>
      </c>
      <c r="E364" s="5">
        <f t="shared" si="35"/>
        <v>0.15089800000000128</v>
      </c>
      <c r="F364" s="5">
        <f t="shared" si="36"/>
        <v>3.760898000000031</v>
      </c>
      <c r="G364" s="5">
        <f t="shared" si="39"/>
        <v>3.75</v>
      </c>
      <c r="H364" s="5">
        <f t="shared" si="38"/>
        <v>3.75</v>
      </c>
      <c r="I364" s="6">
        <f t="shared" si="37"/>
        <v>0.13999999999996993</v>
      </c>
    </row>
    <row r="365" spans="1:9" ht="15">
      <c r="A365" s="4">
        <v>3.62000000000003</v>
      </c>
      <c r="B365" s="5">
        <v>0.02</v>
      </c>
      <c r="C365" s="5">
        <v>0.0218</v>
      </c>
      <c r="D365" s="5">
        <f t="shared" si="34"/>
        <v>0.041800000000000004</v>
      </c>
      <c r="E365" s="5">
        <f t="shared" si="35"/>
        <v>0.15131600000000126</v>
      </c>
      <c r="F365" s="5">
        <f t="shared" si="36"/>
        <v>3.771316000000031</v>
      </c>
      <c r="G365" s="5">
        <f t="shared" si="39"/>
        <v>3.75</v>
      </c>
      <c r="H365" s="5">
        <f t="shared" si="38"/>
        <v>3.75</v>
      </c>
      <c r="I365" s="6">
        <f t="shared" si="37"/>
        <v>0.12999999999997014</v>
      </c>
    </row>
    <row r="366" spans="1:9" ht="15">
      <c r="A366" s="4">
        <v>3.63000000000003</v>
      </c>
      <c r="B366" s="5">
        <v>0.02</v>
      </c>
      <c r="C366" s="5">
        <v>0.0218</v>
      </c>
      <c r="D366" s="5">
        <f t="shared" si="34"/>
        <v>0.041800000000000004</v>
      </c>
      <c r="E366" s="5">
        <f t="shared" si="35"/>
        <v>0.15173400000000128</v>
      </c>
      <c r="F366" s="5">
        <f t="shared" si="36"/>
        <v>3.7817340000000312</v>
      </c>
      <c r="G366" s="5">
        <f t="shared" si="39"/>
        <v>3.75</v>
      </c>
      <c r="H366" s="5">
        <f t="shared" si="38"/>
        <v>3.75</v>
      </c>
      <c r="I366" s="6">
        <f t="shared" si="37"/>
        <v>0.11999999999996991</v>
      </c>
    </row>
    <row r="367" spans="1:9" ht="15">
      <c r="A367" s="4">
        <v>3.64000000000003</v>
      </c>
      <c r="B367" s="5">
        <v>0.02</v>
      </c>
      <c r="C367" s="5">
        <v>0.0218</v>
      </c>
      <c r="D367" s="5">
        <f t="shared" si="34"/>
        <v>0.041800000000000004</v>
      </c>
      <c r="E367" s="5">
        <f t="shared" si="35"/>
        <v>0.15215200000000126</v>
      </c>
      <c r="F367" s="5">
        <f t="shared" si="36"/>
        <v>3.7921520000000313</v>
      </c>
      <c r="G367" s="5">
        <f t="shared" si="39"/>
        <v>3.75</v>
      </c>
      <c r="H367" s="5">
        <f t="shared" si="38"/>
        <v>3.75</v>
      </c>
      <c r="I367" s="6">
        <f t="shared" si="37"/>
        <v>0.10999999999997012</v>
      </c>
    </row>
    <row r="368" spans="1:9" ht="15">
      <c r="A368" s="4">
        <v>3.65000000000003</v>
      </c>
      <c r="B368" s="5">
        <v>0.02</v>
      </c>
      <c r="C368" s="5">
        <v>0.0218</v>
      </c>
      <c r="D368" s="5">
        <f t="shared" si="34"/>
        <v>0.041800000000000004</v>
      </c>
      <c r="E368" s="5">
        <f t="shared" si="35"/>
        <v>0.15257000000000126</v>
      </c>
      <c r="F368" s="5">
        <f t="shared" si="36"/>
        <v>3.8025700000000313</v>
      </c>
      <c r="G368" s="5">
        <f t="shared" si="39"/>
        <v>3.8000000000000003</v>
      </c>
      <c r="H368" s="5">
        <f t="shared" si="38"/>
        <v>3.8000000000000003</v>
      </c>
      <c r="I368" s="6">
        <f t="shared" si="37"/>
        <v>0.14999999999997016</v>
      </c>
    </row>
    <row r="369" spans="1:9" ht="15">
      <c r="A369" s="4">
        <v>3.66000000000003</v>
      </c>
      <c r="B369" s="5">
        <v>0.02</v>
      </c>
      <c r="C369" s="5">
        <v>0.0218</v>
      </c>
      <c r="D369" s="5">
        <f t="shared" si="34"/>
        <v>0.041800000000000004</v>
      </c>
      <c r="E369" s="5">
        <f t="shared" si="35"/>
        <v>0.15298800000000126</v>
      </c>
      <c r="F369" s="5">
        <f t="shared" si="36"/>
        <v>3.8129880000000314</v>
      </c>
      <c r="G369" s="5">
        <f t="shared" si="39"/>
        <v>3.8000000000000003</v>
      </c>
      <c r="H369" s="5">
        <f t="shared" si="38"/>
        <v>3.8000000000000003</v>
      </c>
      <c r="I369" s="6">
        <f t="shared" si="37"/>
        <v>0.13999999999997037</v>
      </c>
    </row>
    <row r="370" spans="1:9" ht="15">
      <c r="A370" s="4">
        <v>3.67000000000003</v>
      </c>
      <c r="B370" s="5">
        <v>0.02</v>
      </c>
      <c r="C370" s="5">
        <v>0.0218</v>
      </c>
      <c r="D370" s="5">
        <f t="shared" si="34"/>
        <v>0.041800000000000004</v>
      </c>
      <c r="E370" s="5">
        <f t="shared" si="35"/>
        <v>0.15340600000000126</v>
      </c>
      <c r="F370" s="5">
        <f t="shared" si="36"/>
        <v>3.8234060000000314</v>
      </c>
      <c r="G370" s="5">
        <f t="shared" si="39"/>
        <v>3.8000000000000003</v>
      </c>
      <c r="H370" s="5">
        <f t="shared" si="38"/>
        <v>3.8000000000000003</v>
      </c>
      <c r="I370" s="6">
        <f t="shared" si="37"/>
        <v>0.12999999999997014</v>
      </c>
    </row>
    <row r="371" spans="1:9" ht="15">
      <c r="A371" s="4">
        <v>3.68000000000003</v>
      </c>
      <c r="B371" s="5">
        <v>0.02</v>
      </c>
      <c r="C371" s="5">
        <v>0.0218</v>
      </c>
      <c r="D371" s="5">
        <f t="shared" si="34"/>
        <v>0.041800000000000004</v>
      </c>
      <c r="E371" s="5">
        <f t="shared" si="35"/>
        <v>0.15382400000000127</v>
      </c>
      <c r="F371" s="5">
        <f t="shared" si="36"/>
        <v>3.833824000000031</v>
      </c>
      <c r="G371" s="5">
        <f t="shared" si="39"/>
        <v>3.8000000000000003</v>
      </c>
      <c r="H371" s="5">
        <f t="shared" si="38"/>
        <v>3.8000000000000003</v>
      </c>
      <c r="I371" s="6">
        <f t="shared" si="37"/>
        <v>0.11999999999997035</v>
      </c>
    </row>
    <row r="372" spans="1:9" ht="15">
      <c r="A372" s="4">
        <v>3.69000000000003</v>
      </c>
      <c r="B372" s="5">
        <v>0.02</v>
      </c>
      <c r="C372" s="5">
        <v>0.0218</v>
      </c>
      <c r="D372" s="5">
        <f t="shared" si="34"/>
        <v>0.041800000000000004</v>
      </c>
      <c r="E372" s="5">
        <f t="shared" si="35"/>
        <v>0.15424200000000127</v>
      </c>
      <c r="F372" s="5">
        <f t="shared" si="36"/>
        <v>3.8442420000000315</v>
      </c>
      <c r="G372" s="5">
        <f t="shared" si="39"/>
        <v>3.8000000000000003</v>
      </c>
      <c r="H372" s="5">
        <f t="shared" si="38"/>
        <v>3.8000000000000003</v>
      </c>
      <c r="I372" s="6">
        <f t="shared" si="37"/>
        <v>0.10999999999997012</v>
      </c>
    </row>
    <row r="373" spans="1:9" ht="15">
      <c r="A373" s="4">
        <v>3.70000000000003</v>
      </c>
      <c r="B373" s="5">
        <v>0.02</v>
      </c>
      <c r="C373" s="5">
        <v>0.0218</v>
      </c>
      <c r="D373" s="5">
        <f t="shared" si="34"/>
        <v>0.041800000000000004</v>
      </c>
      <c r="E373" s="5">
        <f t="shared" si="35"/>
        <v>0.15466000000000127</v>
      </c>
      <c r="F373" s="5">
        <f t="shared" si="36"/>
        <v>3.854660000000031</v>
      </c>
      <c r="G373" s="5">
        <f t="shared" si="39"/>
        <v>3.85</v>
      </c>
      <c r="H373" s="5">
        <f t="shared" si="38"/>
        <v>3.85</v>
      </c>
      <c r="I373" s="6">
        <f t="shared" si="37"/>
        <v>0.14999999999997016</v>
      </c>
    </row>
    <row r="374" spans="1:9" ht="15">
      <c r="A374" s="4">
        <v>3.71000000000003</v>
      </c>
      <c r="B374" s="5">
        <v>0.02</v>
      </c>
      <c r="C374" s="5">
        <v>0.0218</v>
      </c>
      <c r="D374" s="5">
        <f aca="true" t="shared" si="40" ref="D374:D437">B374+C374</f>
        <v>0.041800000000000004</v>
      </c>
      <c r="E374" s="5">
        <f aca="true" t="shared" si="41" ref="E374:E437">A374*D374</f>
        <v>0.15507800000000127</v>
      </c>
      <c r="F374" s="5">
        <f aca="true" t="shared" si="42" ref="F374:F437">A374+E374</f>
        <v>3.8650780000000315</v>
      </c>
      <c r="G374" s="5">
        <f t="shared" si="39"/>
        <v>3.85</v>
      </c>
      <c r="H374" s="5">
        <f t="shared" si="38"/>
        <v>3.85</v>
      </c>
      <c r="I374" s="6">
        <f t="shared" si="37"/>
        <v>0.13999999999996993</v>
      </c>
    </row>
    <row r="375" spans="1:9" ht="15">
      <c r="A375" s="4">
        <v>3.72000000000003</v>
      </c>
      <c r="B375" s="5">
        <v>0.02</v>
      </c>
      <c r="C375" s="5">
        <v>0.0218</v>
      </c>
      <c r="D375" s="5">
        <f t="shared" si="40"/>
        <v>0.041800000000000004</v>
      </c>
      <c r="E375" s="5">
        <f t="shared" si="41"/>
        <v>0.15549600000000127</v>
      </c>
      <c r="F375" s="5">
        <f t="shared" si="42"/>
        <v>3.875496000000031</v>
      </c>
      <c r="G375" s="5">
        <f t="shared" si="39"/>
        <v>3.85</v>
      </c>
      <c r="H375" s="5">
        <f t="shared" si="38"/>
        <v>3.85</v>
      </c>
      <c r="I375" s="6">
        <f t="shared" si="37"/>
        <v>0.12999999999997014</v>
      </c>
    </row>
    <row r="376" spans="1:9" ht="15">
      <c r="A376" s="4">
        <v>3.73000000000003</v>
      </c>
      <c r="B376" s="5">
        <v>0.02</v>
      </c>
      <c r="C376" s="5">
        <v>0.0218</v>
      </c>
      <c r="D376" s="5">
        <f t="shared" si="40"/>
        <v>0.041800000000000004</v>
      </c>
      <c r="E376" s="5">
        <f t="shared" si="41"/>
        <v>0.15591400000000127</v>
      </c>
      <c r="F376" s="5">
        <f t="shared" si="42"/>
        <v>3.8859140000000316</v>
      </c>
      <c r="G376" s="5">
        <f t="shared" si="39"/>
        <v>3.85</v>
      </c>
      <c r="H376" s="5">
        <f t="shared" si="38"/>
        <v>3.85</v>
      </c>
      <c r="I376" s="6">
        <f t="shared" si="37"/>
        <v>0.11999999999996991</v>
      </c>
    </row>
    <row r="377" spans="1:9" ht="15">
      <c r="A377" s="4">
        <v>3.74000000000003</v>
      </c>
      <c r="B377" s="5">
        <v>0.02</v>
      </c>
      <c r="C377" s="5">
        <v>0.0218</v>
      </c>
      <c r="D377" s="5">
        <f t="shared" si="40"/>
        <v>0.041800000000000004</v>
      </c>
      <c r="E377" s="5">
        <f t="shared" si="41"/>
        <v>0.15633200000000128</v>
      </c>
      <c r="F377" s="5">
        <f t="shared" si="42"/>
        <v>3.896332000000031</v>
      </c>
      <c r="G377" s="5">
        <f t="shared" si="39"/>
        <v>3.85</v>
      </c>
      <c r="H377" s="5">
        <f t="shared" si="38"/>
        <v>3.85</v>
      </c>
      <c r="I377" s="6">
        <f t="shared" si="37"/>
        <v>0.10999999999997012</v>
      </c>
    </row>
    <row r="378" spans="1:9" ht="15">
      <c r="A378" s="4">
        <v>3.75000000000003</v>
      </c>
      <c r="B378" s="5">
        <v>0.02</v>
      </c>
      <c r="C378" s="5">
        <v>0.0218</v>
      </c>
      <c r="D378" s="5">
        <f t="shared" si="40"/>
        <v>0.041800000000000004</v>
      </c>
      <c r="E378" s="5">
        <f t="shared" si="41"/>
        <v>0.15675000000000128</v>
      </c>
      <c r="F378" s="5">
        <f t="shared" si="42"/>
        <v>3.9067500000000317</v>
      </c>
      <c r="G378" s="5">
        <f t="shared" si="39"/>
        <v>3.9000000000000004</v>
      </c>
      <c r="H378" s="5">
        <f t="shared" si="38"/>
        <v>3.9000000000000004</v>
      </c>
      <c r="I378" s="6">
        <f t="shared" si="37"/>
        <v>0.14999999999997016</v>
      </c>
    </row>
    <row r="379" spans="1:9" ht="15">
      <c r="A379" s="4">
        <v>3.76000000000003</v>
      </c>
      <c r="B379" s="5">
        <v>0.02</v>
      </c>
      <c r="C379" s="5">
        <v>0.0218</v>
      </c>
      <c r="D379" s="5">
        <f t="shared" si="40"/>
        <v>0.041800000000000004</v>
      </c>
      <c r="E379" s="5">
        <f t="shared" si="41"/>
        <v>0.15716800000000128</v>
      </c>
      <c r="F379" s="5">
        <f t="shared" si="42"/>
        <v>3.9171680000000313</v>
      </c>
      <c r="G379" s="5">
        <f t="shared" si="39"/>
        <v>3.9000000000000004</v>
      </c>
      <c r="H379" s="5">
        <f t="shared" si="38"/>
        <v>3.9000000000000004</v>
      </c>
      <c r="I379" s="6">
        <f t="shared" si="37"/>
        <v>0.13999999999997037</v>
      </c>
    </row>
    <row r="380" spans="1:9" ht="15">
      <c r="A380" s="4">
        <v>3.77000000000003</v>
      </c>
      <c r="B380" s="5">
        <v>0.02</v>
      </c>
      <c r="C380" s="5">
        <v>0.0218</v>
      </c>
      <c r="D380" s="5">
        <f t="shared" si="40"/>
        <v>0.041800000000000004</v>
      </c>
      <c r="E380" s="5">
        <f t="shared" si="41"/>
        <v>0.15758600000000128</v>
      </c>
      <c r="F380" s="5">
        <f t="shared" si="42"/>
        <v>3.9275860000000313</v>
      </c>
      <c r="G380" s="5">
        <f t="shared" si="39"/>
        <v>3.9000000000000004</v>
      </c>
      <c r="H380" s="5">
        <f t="shared" si="38"/>
        <v>3.9000000000000004</v>
      </c>
      <c r="I380" s="6">
        <f t="shared" si="37"/>
        <v>0.12999999999997014</v>
      </c>
    </row>
    <row r="381" spans="1:9" ht="15">
      <c r="A381" s="4">
        <v>3.78000000000003</v>
      </c>
      <c r="B381" s="5">
        <v>0.02</v>
      </c>
      <c r="C381" s="5">
        <v>0.0218</v>
      </c>
      <c r="D381" s="5">
        <f t="shared" si="40"/>
        <v>0.041800000000000004</v>
      </c>
      <c r="E381" s="5">
        <f t="shared" si="41"/>
        <v>0.15800400000000128</v>
      </c>
      <c r="F381" s="5">
        <f t="shared" si="42"/>
        <v>3.9380040000000314</v>
      </c>
      <c r="G381" s="5">
        <f t="shared" si="39"/>
        <v>3.9000000000000004</v>
      </c>
      <c r="H381" s="5">
        <f t="shared" si="38"/>
        <v>3.9000000000000004</v>
      </c>
      <c r="I381" s="6">
        <f t="shared" si="37"/>
        <v>0.11999999999997035</v>
      </c>
    </row>
    <row r="382" spans="1:9" ht="15">
      <c r="A382" s="4">
        <v>3.79000000000003</v>
      </c>
      <c r="B382" s="5">
        <v>0.02</v>
      </c>
      <c r="C382" s="5">
        <v>0.0218</v>
      </c>
      <c r="D382" s="5">
        <f t="shared" si="40"/>
        <v>0.041800000000000004</v>
      </c>
      <c r="E382" s="5">
        <f t="shared" si="41"/>
        <v>0.15842200000000126</v>
      </c>
      <c r="F382" s="5">
        <f t="shared" si="42"/>
        <v>3.948422000000031</v>
      </c>
      <c r="G382" s="5">
        <f t="shared" si="39"/>
        <v>3.9000000000000004</v>
      </c>
      <c r="H382" s="5">
        <f t="shared" si="38"/>
        <v>3.9000000000000004</v>
      </c>
      <c r="I382" s="6">
        <f t="shared" si="37"/>
        <v>0.10999999999997057</v>
      </c>
    </row>
    <row r="383" spans="1:9" ht="15">
      <c r="A383" s="4">
        <v>3.80000000000003</v>
      </c>
      <c r="B383" s="5">
        <v>0.02</v>
      </c>
      <c r="C383" s="5">
        <v>0.0218</v>
      </c>
      <c r="D383" s="5">
        <f t="shared" si="40"/>
        <v>0.041800000000000004</v>
      </c>
      <c r="E383" s="5">
        <f t="shared" si="41"/>
        <v>0.15884000000000126</v>
      </c>
      <c r="F383" s="5">
        <f t="shared" si="42"/>
        <v>3.9588400000000314</v>
      </c>
      <c r="G383" s="5">
        <f t="shared" si="39"/>
        <v>3.95</v>
      </c>
      <c r="H383" s="5">
        <f t="shared" si="38"/>
        <v>3.95</v>
      </c>
      <c r="I383" s="6">
        <f t="shared" si="37"/>
        <v>0.14999999999997016</v>
      </c>
    </row>
    <row r="384" spans="1:9" ht="15">
      <c r="A384" s="4">
        <v>3.81000000000003</v>
      </c>
      <c r="B384" s="5">
        <v>0.02</v>
      </c>
      <c r="C384" s="5">
        <v>0.0218</v>
      </c>
      <c r="D384" s="5">
        <f t="shared" si="40"/>
        <v>0.041800000000000004</v>
      </c>
      <c r="E384" s="5">
        <f t="shared" si="41"/>
        <v>0.15925800000000126</v>
      </c>
      <c r="F384" s="5">
        <f t="shared" si="42"/>
        <v>3.969258000000031</v>
      </c>
      <c r="G384" s="5">
        <f t="shared" si="39"/>
        <v>3.95</v>
      </c>
      <c r="H384" s="5">
        <f t="shared" si="38"/>
        <v>3.95</v>
      </c>
      <c r="I384" s="6">
        <f t="shared" si="37"/>
        <v>0.13999999999997037</v>
      </c>
    </row>
    <row r="385" spans="1:9" ht="15">
      <c r="A385" s="4">
        <v>3.82000000000003</v>
      </c>
      <c r="B385" s="5">
        <v>0.02</v>
      </c>
      <c r="C385" s="5">
        <v>0.0218</v>
      </c>
      <c r="D385" s="5">
        <f t="shared" si="40"/>
        <v>0.041800000000000004</v>
      </c>
      <c r="E385" s="5">
        <f t="shared" si="41"/>
        <v>0.15967600000000126</v>
      </c>
      <c r="F385" s="5">
        <f t="shared" si="42"/>
        <v>3.9796760000000315</v>
      </c>
      <c r="G385" s="5">
        <f t="shared" si="39"/>
        <v>3.95</v>
      </c>
      <c r="H385" s="5">
        <f t="shared" si="38"/>
        <v>3.95</v>
      </c>
      <c r="I385" s="6">
        <f t="shared" si="37"/>
        <v>0.12999999999997014</v>
      </c>
    </row>
    <row r="386" spans="1:9" ht="15">
      <c r="A386" s="4">
        <v>3.83000000000003</v>
      </c>
      <c r="B386" s="5">
        <v>0.02</v>
      </c>
      <c r="C386" s="5">
        <v>0.0218</v>
      </c>
      <c r="D386" s="5">
        <f t="shared" si="40"/>
        <v>0.041800000000000004</v>
      </c>
      <c r="E386" s="5">
        <f t="shared" si="41"/>
        <v>0.16009400000000126</v>
      </c>
      <c r="F386" s="5">
        <f t="shared" si="42"/>
        <v>3.990094000000031</v>
      </c>
      <c r="G386" s="5">
        <f t="shared" si="39"/>
        <v>3.95</v>
      </c>
      <c r="H386" s="5">
        <f t="shared" si="38"/>
        <v>3.95</v>
      </c>
      <c r="I386" s="6">
        <f aca="true" t="shared" si="43" ref="I386:I449">H386-A386</f>
        <v>0.11999999999997035</v>
      </c>
    </row>
    <row r="387" spans="1:9" ht="15">
      <c r="A387" s="4">
        <v>3.84000000000003</v>
      </c>
      <c r="B387" s="5">
        <v>0.02</v>
      </c>
      <c r="C387" s="5">
        <v>0.0218</v>
      </c>
      <c r="D387" s="5">
        <f t="shared" si="40"/>
        <v>0.041800000000000004</v>
      </c>
      <c r="E387" s="5">
        <f t="shared" si="41"/>
        <v>0.16051200000000126</v>
      </c>
      <c r="F387" s="5">
        <f t="shared" si="42"/>
        <v>4.000512000000032</v>
      </c>
      <c r="G387" s="5">
        <f t="shared" si="39"/>
        <v>4</v>
      </c>
      <c r="H387" s="5">
        <f t="shared" si="38"/>
        <v>4</v>
      </c>
      <c r="I387" s="6">
        <f t="shared" si="43"/>
        <v>0.15999999999996994</v>
      </c>
    </row>
    <row r="388" spans="1:9" ht="15">
      <c r="A388" s="4">
        <v>3.85000000000003</v>
      </c>
      <c r="B388" s="5">
        <v>0.02</v>
      </c>
      <c r="C388" s="5">
        <v>0.0218</v>
      </c>
      <c r="D388" s="5">
        <f t="shared" si="40"/>
        <v>0.041800000000000004</v>
      </c>
      <c r="E388" s="5">
        <f t="shared" si="41"/>
        <v>0.16093000000000127</v>
      </c>
      <c r="F388" s="5">
        <f t="shared" si="42"/>
        <v>4.010930000000031</v>
      </c>
      <c r="G388" s="5">
        <f t="shared" si="39"/>
        <v>4</v>
      </c>
      <c r="H388" s="5">
        <f aca="true" t="shared" si="44" ref="H388:H451">IF((FLOOR(G388,0.05))&lt;A388,A388,(FLOOR(G388,0.05)))</f>
        <v>4</v>
      </c>
      <c r="I388" s="6">
        <f t="shared" si="43"/>
        <v>0.14999999999997016</v>
      </c>
    </row>
    <row r="389" spans="1:9" ht="15">
      <c r="A389" s="4">
        <v>3.86000000000003</v>
      </c>
      <c r="B389" s="5">
        <v>0.02</v>
      </c>
      <c r="C389" s="5">
        <v>0.0218</v>
      </c>
      <c r="D389" s="5">
        <f t="shared" si="40"/>
        <v>0.041800000000000004</v>
      </c>
      <c r="E389" s="5">
        <f t="shared" si="41"/>
        <v>0.16134800000000127</v>
      </c>
      <c r="F389" s="5">
        <f t="shared" si="42"/>
        <v>4.021348000000032</v>
      </c>
      <c r="G389" s="5">
        <f t="shared" si="39"/>
        <v>4</v>
      </c>
      <c r="H389" s="5">
        <f t="shared" si="44"/>
        <v>4</v>
      </c>
      <c r="I389" s="6">
        <f t="shared" si="43"/>
        <v>0.13999999999996993</v>
      </c>
    </row>
    <row r="390" spans="1:9" ht="15">
      <c r="A390" s="4">
        <v>3.87000000000003</v>
      </c>
      <c r="B390" s="5">
        <v>0.02</v>
      </c>
      <c r="C390" s="5">
        <v>0.0218</v>
      </c>
      <c r="D390" s="5">
        <f t="shared" si="40"/>
        <v>0.041800000000000004</v>
      </c>
      <c r="E390" s="5">
        <f t="shared" si="41"/>
        <v>0.16176600000000127</v>
      </c>
      <c r="F390" s="5">
        <f t="shared" si="42"/>
        <v>4.031766000000031</v>
      </c>
      <c r="G390" s="5">
        <f aca="true" t="shared" si="45" ref="G390:G453">FLOOR(F390,0.05)</f>
        <v>4</v>
      </c>
      <c r="H390" s="5">
        <f t="shared" si="44"/>
        <v>4</v>
      </c>
      <c r="I390" s="6">
        <f t="shared" si="43"/>
        <v>0.12999999999997014</v>
      </c>
    </row>
    <row r="391" spans="1:9" ht="15">
      <c r="A391" s="4">
        <v>3.88000000000003</v>
      </c>
      <c r="B391" s="5">
        <v>0.02</v>
      </c>
      <c r="C391" s="5">
        <v>0.0218</v>
      </c>
      <c r="D391" s="5">
        <f t="shared" si="40"/>
        <v>0.041800000000000004</v>
      </c>
      <c r="E391" s="5">
        <f t="shared" si="41"/>
        <v>0.16218400000000127</v>
      </c>
      <c r="F391" s="5">
        <f t="shared" si="42"/>
        <v>4.042184000000032</v>
      </c>
      <c r="G391" s="5">
        <f t="shared" si="45"/>
        <v>4</v>
      </c>
      <c r="H391" s="5">
        <f t="shared" si="44"/>
        <v>4</v>
      </c>
      <c r="I391" s="6">
        <f t="shared" si="43"/>
        <v>0.11999999999996991</v>
      </c>
    </row>
    <row r="392" spans="1:9" ht="15">
      <c r="A392" s="4">
        <v>3.89000000000003</v>
      </c>
      <c r="B392" s="5">
        <v>0.02</v>
      </c>
      <c r="C392" s="5">
        <v>0.0218</v>
      </c>
      <c r="D392" s="5">
        <f t="shared" si="40"/>
        <v>0.041800000000000004</v>
      </c>
      <c r="E392" s="5">
        <f t="shared" si="41"/>
        <v>0.16260200000000127</v>
      </c>
      <c r="F392" s="5">
        <f t="shared" si="42"/>
        <v>4.052602000000031</v>
      </c>
      <c r="G392" s="5">
        <f t="shared" si="45"/>
        <v>4.05</v>
      </c>
      <c r="H392" s="5">
        <f t="shared" si="44"/>
        <v>4.05</v>
      </c>
      <c r="I392" s="6">
        <f t="shared" si="43"/>
        <v>0.15999999999996994</v>
      </c>
    </row>
    <row r="393" spans="1:9" ht="15">
      <c r="A393" s="4">
        <v>3.90000000000003</v>
      </c>
      <c r="B393" s="5">
        <v>0.02</v>
      </c>
      <c r="C393" s="5">
        <v>0.0218</v>
      </c>
      <c r="D393" s="5">
        <f t="shared" si="40"/>
        <v>0.041800000000000004</v>
      </c>
      <c r="E393" s="5">
        <f t="shared" si="41"/>
        <v>0.16302000000000127</v>
      </c>
      <c r="F393" s="5">
        <f t="shared" si="42"/>
        <v>4.063020000000032</v>
      </c>
      <c r="G393" s="5">
        <f t="shared" si="45"/>
        <v>4.05</v>
      </c>
      <c r="H393" s="5">
        <f t="shared" si="44"/>
        <v>4.05</v>
      </c>
      <c r="I393" s="6">
        <f t="shared" si="43"/>
        <v>0.1499999999999697</v>
      </c>
    </row>
    <row r="394" spans="1:9" ht="15">
      <c r="A394" s="4">
        <v>3.91000000000003</v>
      </c>
      <c r="B394" s="5">
        <v>0.02</v>
      </c>
      <c r="C394" s="5">
        <v>0.0218</v>
      </c>
      <c r="D394" s="5">
        <f t="shared" si="40"/>
        <v>0.041800000000000004</v>
      </c>
      <c r="E394" s="5">
        <f t="shared" si="41"/>
        <v>0.16343800000000128</v>
      </c>
      <c r="F394" s="5">
        <f t="shared" si="42"/>
        <v>4.073438000000031</v>
      </c>
      <c r="G394" s="5">
        <f t="shared" si="45"/>
        <v>4.05</v>
      </c>
      <c r="H394" s="5">
        <f t="shared" si="44"/>
        <v>4.05</v>
      </c>
      <c r="I394" s="6">
        <f t="shared" si="43"/>
        <v>0.13999999999996993</v>
      </c>
    </row>
    <row r="395" spans="1:9" ht="15">
      <c r="A395" s="4">
        <v>3.92000000000003</v>
      </c>
      <c r="B395" s="5">
        <v>0.02</v>
      </c>
      <c r="C395" s="5">
        <v>0.0218</v>
      </c>
      <c r="D395" s="5">
        <f t="shared" si="40"/>
        <v>0.041800000000000004</v>
      </c>
      <c r="E395" s="5">
        <f t="shared" si="41"/>
        <v>0.16385600000000128</v>
      </c>
      <c r="F395" s="5">
        <f t="shared" si="42"/>
        <v>4.083856000000031</v>
      </c>
      <c r="G395" s="5">
        <f t="shared" si="45"/>
        <v>4.05</v>
      </c>
      <c r="H395" s="5">
        <f t="shared" si="44"/>
        <v>4.05</v>
      </c>
      <c r="I395" s="6">
        <f t="shared" si="43"/>
        <v>0.1299999999999697</v>
      </c>
    </row>
    <row r="396" spans="1:9" ht="15">
      <c r="A396" s="4">
        <v>3.93000000000003</v>
      </c>
      <c r="B396" s="5">
        <v>0.02</v>
      </c>
      <c r="C396" s="5">
        <v>0.0218</v>
      </c>
      <c r="D396" s="5">
        <f t="shared" si="40"/>
        <v>0.041800000000000004</v>
      </c>
      <c r="E396" s="5">
        <f t="shared" si="41"/>
        <v>0.16427400000000125</v>
      </c>
      <c r="F396" s="5">
        <f t="shared" si="42"/>
        <v>4.0942740000000315</v>
      </c>
      <c r="G396" s="5">
        <f t="shared" si="45"/>
        <v>4.05</v>
      </c>
      <c r="H396" s="5">
        <f t="shared" si="44"/>
        <v>4.05</v>
      </c>
      <c r="I396" s="6">
        <f t="shared" si="43"/>
        <v>0.11999999999996991</v>
      </c>
    </row>
    <row r="397" spans="1:9" ht="15">
      <c r="A397" s="4">
        <v>3.94000000000003</v>
      </c>
      <c r="B397" s="5">
        <v>0.02</v>
      </c>
      <c r="C397" s="5">
        <v>0.0218</v>
      </c>
      <c r="D397" s="5">
        <f t="shared" si="40"/>
        <v>0.041800000000000004</v>
      </c>
      <c r="E397" s="5">
        <f t="shared" si="41"/>
        <v>0.16469200000000128</v>
      </c>
      <c r="F397" s="5">
        <f t="shared" si="42"/>
        <v>4.104692000000031</v>
      </c>
      <c r="G397" s="5">
        <f t="shared" si="45"/>
        <v>4.1000000000000005</v>
      </c>
      <c r="H397" s="5">
        <f t="shared" si="44"/>
        <v>4.1000000000000005</v>
      </c>
      <c r="I397" s="6">
        <f t="shared" si="43"/>
        <v>0.1599999999999704</v>
      </c>
    </row>
    <row r="398" spans="1:9" ht="15">
      <c r="A398" s="4">
        <v>3.95000000000003</v>
      </c>
      <c r="B398" s="5">
        <v>0.02</v>
      </c>
      <c r="C398" s="5">
        <v>0.0218</v>
      </c>
      <c r="D398" s="5">
        <f t="shared" si="40"/>
        <v>0.041800000000000004</v>
      </c>
      <c r="E398" s="5">
        <f t="shared" si="41"/>
        <v>0.16511000000000126</v>
      </c>
      <c r="F398" s="5">
        <f t="shared" si="42"/>
        <v>4.115110000000032</v>
      </c>
      <c r="G398" s="5">
        <f t="shared" si="45"/>
        <v>4.1000000000000005</v>
      </c>
      <c r="H398" s="5">
        <f t="shared" si="44"/>
        <v>4.1000000000000005</v>
      </c>
      <c r="I398" s="6">
        <f t="shared" si="43"/>
        <v>0.1499999999999706</v>
      </c>
    </row>
    <row r="399" spans="1:9" ht="15">
      <c r="A399" s="4">
        <v>3.96000000000004</v>
      </c>
      <c r="B399" s="5">
        <v>0.02</v>
      </c>
      <c r="C399" s="5">
        <v>0.0218</v>
      </c>
      <c r="D399" s="5">
        <f t="shared" si="40"/>
        <v>0.041800000000000004</v>
      </c>
      <c r="E399" s="5">
        <f t="shared" si="41"/>
        <v>0.16552800000000167</v>
      </c>
      <c r="F399" s="5">
        <f t="shared" si="42"/>
        <v>4.125528000000042</v>
      </c>
      <c r="G399" s="5">
        <f t="shared" si="45"/>
        <v>4.1000000000000005</v>
      </c>
      <c r="H399" s="5">
        <f t="shared" si="44"/>
        <v>4.1000000000000005</v>
      </c>
      <c r="I399" s="6">
        <f t="shared" si="43"/>
        <v>0.1399999999999606</v>
      </c>
    </row>
    <row r="400" spans="1:9" ht="15">
      <c r="A400" s="4">
        <v>3.97000000000004</v>
      </c>
      <c r="B400" s="5">
        <v>0.02</v>
      </c>
      <c r="C400" s="5">
        <v>0.0218</v>
      </c>
      <c r="D400" s="5">
        <f t="shared" si="40"/>
        <v>0.041800000000000004</v>
      </c>
      <c r="E400" s="5">
        <f t="shared" si="41"/>
        <v>0.1659460000000017</v>
      </c>
      <c r="F400" s="5">
        <f t="shared" si="42"/>
        <v>4.135946000000041</v>
      </c>
      <c r="G400" s="5">
        <f t="shared" si="45"/>
        <v>4.1000000000000005</v>
      </c>
      <c r="H400" s="5">
        <f t="shared" si="44"/>
        <v>4.1000000000000005</v>
      </c>
      <c r="I400" s="6">
        <f t="shared" si="43"/>
        <v>0.12999999999996037</v>
      </c>
    </row>
    <row r="401" spans="1:9" ht="15">
      <c r="A401" s="4">
        <v>3.98000000000004</v>
      </c>
      <c r="B401" s="5">
        <v>0.02</v>
      </c>
      <c r="C401" s="5">
        <v>0.0218</v>
      </c>
      <c r="D401" s="5">
        <f t="shared" si="40"/>
        <v>0.041800000000000004</v>
      </c>
      <c r="E401" s="5">
        <f t="shared" si="41"/>
        <v>0.16636400000000168</v>
      </c>
      <c r="F401" s="5">
        <f t="shared" si="42"/>
        <v>4.146364000000042</v>
      </c>
      <c r="G401" s="5">
        <f t="shared" si="45"/>
        <v>4.1000000000000005</v>
      </c>
      <c r="H401" s="5">
        <f t="shared" si="44"/>
        <v>4.1000000000000005</v>
      </c>
      <c r="I401" s="6">
        <f t="shared" si="43"/>
        <v>0.11999999999996058</v>
      </c>
    </row>
    <row r="402" spans="1:9" ht="15">
      <c r="A402" s="4">
        <v>3.99000000000004</v>
      </c>
      <c r="B402" s="5">
        <v>0.02</v>
      </c>
      <c r="C402" s="5">
        <v>0.0218</v>
      </c>
      <c r="D402" s="5">
        <f t="shared" si="40"/>
        <v>0.041800000000000004</v>
      </c>
      <c r="E402" s="5">
        <f t="shared" si="41"/>
        <v>0.1667820000000017</v>
      </c>
      <c r="F402" s="5">
        <f t="shared" si="42"/>
        <v>4.1567820000000415</v>
      </c>
      <c r="G402" s="5">
        <f t="shared" si="45"/>
        <v>4.15</v>
      </c>
      <c r="H402" s="5">
        <f t="shared" si="44"/>
        <v>4.15</v>
      </c>
      <c r="I402" s="6">
        <f t="shared" si="43"/>
        <v>0.15999999999996017</v>
      </c>
    </row>
    <row r="403" spans="1:9" ht="15">
      <c r="A403" s="4">
        <v>4.00000000000004</v>
      </c>
      <c r="B403" s="5">
        <v>0.02</v>
      </c>
      <c r="C403" s="5">
        <v>0.0218</v>
      </c>
      <c r="D403" s="5">
        <f t="shared" si="40"/>
        <v>0.041800000000000004</v>
      </c>
      <c r="E403" s="5">
        <f t="shared" si="41"/>
        <v>0.16720000000000168</v>
      </c>
      <c r="F403" s="5">
        <f t="shared" si="42"/>
        <v>4.167200000000042</v>
      </c>
      <c r="G403" s="5">
        <f t="shared" si="45"/>
        <v>4.15</v>
      </c>
      <c r="H403" s="5">
        <f t="shared" si="44"/>
        <v>4.15</v>
      </c>
      <c r="I403" s="6">
        <f t="shared" si="43"/>
        <v>0.1499999999999604</v>
      </c>
    </row>
    <row r="404" spans="1:9" ht="15">
      <c r="A404" s="4">
        <v>4.01000000000004</v>
      </c>
      <c r="B404" s="5">
        <v>0.02</v>
      </c>
      <c r="C404" s="5">
        <v>0.0218</v>
      </c>
      <c r="D404" s="5">
        <f t="shared" si="40"/>
        <v>0.041800000000000004</v>
      </c>
      <c r="E404" s="5">
        <f t="shared" si="41"/>
        <v>0.16761800000000168</v>
      </c>
      <c r="F404" s="5">
        <f t="shared" si="42"/>
        <v>4.177618000000042</v>
      </c>
      <c r="G404" s="5">
        <f t="shared" si="45"/>
        <v>4.15</v>
      </c>
      <c r="H404" s="5">
        <f t="shared" si="44"/>
        <v>4.15</v>
      </c>
      <c r="I404" s="6">
        <f t="shared" si="43"/>
        <v>0.1399999999999606</v>
      </c>
    </row>
    <row r="405" spans="1:9" ht="15">
      <c r="A405" s="4">
        <v>4.02000000000004</v>
      </c>
      <c r="B405" s="5">
        <v>0.02</v>
      </c>
      <c r="C405" s="5">
        <v>0.0218</v>
      </c>
      <c r="D405" s="5">
        <f t="shared" si="40"/>
        <v>0.041800000000000004</v>
      </c>
      <c r="E405" s="5">
        <f t="shared" si="41"/>
        <v>0.1680360000000017</v>
      </c>
      <c r="F405" s="5">
        <f t="shared" si="42"/>
        <v>4.188036000000042</v>
      </c>
      <c r="G405" s="5">
        <f t="shared" si="45"/>
        <v>4.15</v>
      </c>
      <c r="H405" s="5">
        <f t="shared" si="44"/>
        <v>4.15</v>
      </c>
      <c r="I405" s="6">
        <f t="shared" si="43"/>
        <v>0.12999999999995993</v>
      </c>
    </row>
    <row r="406" spans="1:9" ht="15">
      <c r="A406" s="4">
        <v>4.03000000000004</v>
      </c>
      <c r="B406" s="5">
        <v>0.02</v>
      </c>
      <c r="C406" s="5">
        <v>0.0218</v>
      </c>
      <c r="D406" s="5">
        <f t="shared" si="40"/>
        <v>0.041800000000000004</v>
      </c>
      <c r="E406" s="5">
        <f t="shared" si="41"/>
        <v>0.16845400000000169</v>
      </c>
      <c r="F406" s="5">
        <f t="shared" si="42"/>
        <v>4.198454000000042</v>
      </c>
      <c r="G406" s="5">
        <f t="shared" si="45"/>
        <v>4.15</v>
      </c>
      <c r="H406" s="5">
        <f t="shared" si="44"/>
        <v>4.15</v>
      </c>
      <c r="I406" s="6">
        <f t="shared" si="43"/>
        <v>0.11999999999996014</v>
      </c>
    </row>
    <row r="407" spans="1:9" ht="15">
      <c r="A407" s="4">
        <v>4.04000000000004</v>
      </c>
      <c r="B407" s="5">
        <v>0.02</v>
      </c>
      <c r="C407" s="5">
        <v>0.0218</v>
      </c>
      <c r="D407" s="5">
        <f t="shared" si="40"/>
        <v>0.041800000000000004</v>
      </c>
      <c r="E407" s="5">
        <f t="shared" si="41"/>
        <v>0.1688720000000017</v>
      </c>
      <c r="F407" s="5">
        <f t="shared" si="42"/>
        <v>4.208872000000042</v>
      </c>
      <c r="G407" s="5">
        <f t="shared" si="45"/>
        <v>4.2</v>
      </c>
      <c r="H407" s="5">
        <f t="shared" si="44"/>
        <v>4.2</v>
      </c>
      <c r="I407" s="6">
        <f t="shared" si="43"/>
        <v>0.15999999999996017</v>
      </c>
    </row>
    <row r="408" spans="1:9" ht="15">
      <c r="A408" s="4">
        <v>4.05000000000004</v>
      </c>
      <c r="B408" s="5">
        <v>0.02</v>
      </c>
      <c r="C408" s="5">
        <v>0.0218</v>
      </c>
      <c r="D408" s="5">
        <f t="shared" si="40"/>
        <v>0.041800000000000004</v>
      </c>
      <c r="E408" s="5">
        <f t="shared" si="41"/>
        <v>0.1692900000000017</v>
      </c>
      <c r="F408" s="5">
        <f t="shared" si="42"/>
        <v>4.219290000000042</v>
      </c>
      <c r="G408" s="5">
        <f t="shared" si="45"/>
        <v>4.2</v>
      </c>
      <c r="H408" s="5">
        <f t="shared" si="44"/>
        <v>4.2</v>
      </c>
      <c r="I408" s="6">
        <f t="shared" si="43"/>
        <v>0.1499999999999604</v>
      </c>
    </row>
    <row r="409" spans="1:9" ht="15">
      <c r="A409" s="4">
        <v>4.06000000000004</v>
      </c>
      <c r="B409" s="5">
        <v>0.02</v>
      </c>
      <c r="C409" s="5">
        <v>0.0218</v>
      </c>
      <c r="D409" s="5">
        <f t="shared" si="40"/>
        <v>0.041800000000000004</v>
      </c>
      <c r="E409" s="5">
        <f t="shared" si="41"/>
        <v>0.16970800000000166</v>
      </c>
      <c r="F409" s="5">
        <f t="shared" si="42"/>
        <v>4.229708000000041</v>
      </c>
      <c r="G409" s="5">
        <f t="shared" si="45"/>
        <v>4.2</v>
      </c>
      <c r="H409" s="5">
        <f t="shared" si="44"/>
        <v>4.2</v>
      </c>
      <c r="I409" s="6">
        <f t="shared" si="43"/>
        <v>0.1399999999999606</v>
      </c>
    </row>
    <row r="410" spans="1:9" ht="15">
      <c r="A410" s="4">
        <v>4.07000000000004</v>
      </c>
      <c r="B410" s="5">
        <v>0.02</v>
      </c>
      <c r="C410" s="5">
        <v>0.0218</v>
      </c>
      <c r="D410" s="5">
        <f t="shared" si="40"/>
        <v>0.041800000000000004</v>
      </c>
      <c r="E410" s="5">
        <f t="shared" si="41"/>
        <v>0.1701260000000017</v>
      </c>
      <c r="F410" s="5">
        <f t="shared" si="42"/>
        <v>4.240126000000042</v>
      </c>
      <c r="G410" s="5">
        <f t="shared" si="45"/>
        <v>4.2</v>
      </c>
      <c r="H410" s="5">
        <f t="shared" si="44"/>
        <v>4.2</v>
      </c>
      <c r="I410" s="6">
        <f t="shared" si="43"/>
        <v>0.12999999999995993</v>
      </c>
    </row>
    <row r="411" spans="1:9" ht="15">
      <c r="A411" s="4">
        <v>4.08000000000004</v>
      </c>
      <c r="B411" s="5">
        <v>0.02</v>
      </c>
      <c r="C411" s="5">
        <v>0.0218</v>
      </c>
      <c r="D411" s="5">
        <f t="shared" si="40"/>
        <v>0.041800000000000004</v>
      </c>
      <c r="E411" s="5">
        <f t="shared" si="41"/>
        <v>0.1705440000000017</v>
      </c>
      <c r="F411" s="5">
        <f t="shared" si="42"/>
        <v>4.250544000000041</v>
      </c>
      <c r="G411" s="5">
        <f t="shared" si="45"/>
        <v>4.25</v>
      </c>
      <c r="H411" s="5">
        <f t="shared" si="44"/>
        <v>4.25</v>
      </c>
      <c r="I411" s="6">
        <f t="shared" si="43"/>
        <v>0.16999999999995996</v>
      </c>
    </row>
    <row r="412" spans="1:9" ht="15">
      <c r="A412" s="4">
        <v>4.09000000000004</v>
      </c>
      <c r="B412" s="5">
        <v>0.02</v>
      </c>
      <c r="C412" s="5">
        <v>0.0218</v>
      </c>
      <c r="D412" s="5">
        <f t="shared" si="40"/>
        <v>0.041800000000000004</v>
      </c>
      <c r="E412" s="5">
        <f t="shared" si="41"/>
        <v>0.17096200000000167</v>
      </c>
      <c r="F412" s="5">
        <f t="shared" si="42"/>
        <v>4.260962000000042</v>
      </c>
      <c r="G412" s="5">
        <f t="shared" si="45"/>
        <v>4.25</v>
      </c>
      <c r="H412" s="5">
        <f t="shared" si="44"/>
        <v>4.25</v>
      </c>
      <c r="I412" s="6">
        <f t="shared" si="43"/>
        <v>0.15999999999996017</v>
      </c>
    </row>
    <row r="413" spans="1:9" ht="15">
      <c r="A413" s="4">
        <v>4.10000000000004</v>
      </c>
      <c r="B413" s="5">
        <v>0.02</v>
      </c>
      <c r="C413" s="5">
        <v>0.0218</v>
      </c>
      <c r="D413" s="5">
        <f t="shared" si="40"/>
        <v>0.041800000000000004</v>
      </c>
      <c r="E413" s="5">
        <f t="shared" si="41"/>
        <v>0.17138000000000167</v>
      </c>
      <c r="F413" s="5">
        <f t="shared" si="42"/>
        <v>4.2713800000000415</v>
      </c>
      <c r="G413" s="5">
        <f t="shared" si="45"/>
        <v>4.25</v>
      </c>
      <c r="H413" s="5">
        <f t="shared" si="44"/>
        <v>4.25</v>
      </c>
      <c r="I413" s="6">
        <f t="shared" si="43"/>
        <v>0.1499999999999604</v>
      </c>
    </row>
    <row r="414" spans="1:9" ht="15">
      <c r="A414" s="4">
        <v>4.11000000000004</v>
      </c>
      <c r="B414" s="5">
        <v>0.02</v>
      </c>
      <c r="C414" s="5">
        <v>0.0218</v>
      </c>
      <c r="D414" s="5">
        <f t="shared" si="40"/>
        <v>0.041800000000000004</v>
      </c>
      <c r="E414" s="5">
        <f t="shared" si="41"/>
        <v>0.1717980000000017</v>
      </c>
      <c r="F414" s="5">
        <f t="shared" si="42"/>
        <v>4.281798000000042</v>
      </c>
      <c r="G414" s="5">
        <f t="shared" si="45"/>
        <v>4.25</v>
      </c>
      <c r="H414" s="5">
        <f t="shared" si="44"/>
        <v>4.25</v>
      </c>
      <c r="I414" s="6">
        <f t="shared" si="43"/>
        <v>0.1399999999999597</v>
      </c>
    </row>
    <row r="415" spans="1:9" ht="15">
      <c r="A415" s="4">
        <v>4.12000000000004</v>
      </c>
      <c r="B415" s="5">
        <v>0.02</v>
      </c>
      <c r="C415" s="5">
        <v>0.0218</v>
      </c>
      <c r="D415" s="5">
        <f t="shared" si="40"/>
        <v>0.041800000000000004</v>
      </c>
      <c r="E415" s="5">
        <f t="shared" si="41"/>
        <v>0.1722160000000017</v>
      </c>
      <c r="F415" s="5">
        <f t="shared" si="42"/>
        <v>4.2922160000000416</v>
      </c>
      <c r="G415" s="5">
        <f t="shared" si="45"/>
        <v>4.25</v>
      </c>
      <c r="H415" s="5">
        <f t="shared" si="44"/>
        <v>4.25</v>
      </c>
      <c r="I415" s="6">
        <f t="shared" si="43"/>
        <v>0.12999999999995993</v>
      </c>
    </row>
    <row r="416" spans="1:9" ht="15">
      <c r="A416" s="4">
        <v>4.13000000000004</v>
      </c>
      <c r="B416" s="5">
        <v>0.02</v>
      </c>
      <c r="C416" s="5">
        <v>0.0218</v>
      </c>
      <c r="D416" s="5">
        <f t="shared" si="40"/>
        <v>0.041800000000000004</v>
      </c>
      <c r="E416" s="5">
        <f t="shared" si="41"/>
        <v>0.17263400000000168</v>
      </c>
      <c r="F416" s="5">
        <f t="shared" si="42"/>
        <v>4.302634000000041</v>
      </c>
      <c r="G416" s="5">
        <f t="shared" si="45"/>
        <v>4.3</v>
      </c>
      <c r="H416" s="5">
        <f t="shared" si="44"/>
        <v>4.3</v>
      </c>
      <c r="I416" s="6">
        <f t="shared" si="43"/>
        <v>0.16999999999995996</v>
      </c>
    </row>
    <row r="417" spans="1:9" ht="15">
      <c r="A417" s="4">
        <v>4.14000000000004</v>
      </c>
      <c r="B417" s="5">
        <v>0.02</v>
      </c>
      <c r="C417" s="5">
        <v>0.0218</v>
      </c>
      <c r="D417" s="5">
        <f t="shared" si="40"/>
        <v>0.041800000000000004</v>
      </c>
      <c r="E417" s="5">
        <f t="shared" si="41"/>
        <v>0.17305200000000168</v>
      </c>
      <c r="F417" s="5">
        <f t="shared" si="42"/>
        <v>4.313052000000042</v>
      </c>
      <c r="G417" s="5">
        <f t="shared" si="45"/>
        <v>4.3</v>
      </c>
      <c r="H417" s="5">
        <f t="shared" si="44"/>
        <v>4.3</v>
      </c>
      <c r="I417" s="6">
        <f t="shared" si="43"/>
        <v>0.15999999999996017</v>
      </c>
    </row>
    <row r="418" spans="1:9" ht="15">
      <c r="A418" s="4">
        <v>4.15000000000004</v>
      </c>
      <c r="B418" s="5">
        <v>0.02</v>
      </c>
      <c r="C418" s="5">
        <v>0.0218</v>
      </c>
      <c r="D418" s="5">
        <f t="shared" si="40"/>
        <v>0.041800000000000004</v>
      </c>
      <c r="E418" s="5">
        <f t="shared" si="41"/>
        <v>0.1734700000000017</v>
      </c>
      <c r="F418" s="5">
        <f t="shared" si="42"/>
        <v>4.323470000000042</v>
      </c>
      <c r="G418" s="5">
        <f t="shared" si="45"/>
        <v>4.3</v>
      </c>
      <c r="H418" s="5">
        <f t="shared" si="44"/>
        <v>4.3</v>
      </c>
      <c r="I418" s="6">
        <f t="shared" si="43"/>
        <v>0.1499999999999595</v>
      </c>
    </row>
    <row r="419" spans="1:9" ht="15">
      <c r="A419" s="4">
        <v>4.16000000000004</v>
      </c>
      <c r="B419" s="5">
        <v>0.02</v>
      </c>
      <c r="C419" s="5">
        <v>0.0218</v>
      </c>
      <c r="D419" s="5">
        <f t="shared" si="40"/>
        <v>0.041800000000000004</v>
      </c>
      <c r="E419" s="5">
        <f t="shared" si="41"/>
        <v>0.17388800000000168</v>
      </c>
      <c r="F419" s="5">
        <f t="shared" si="42"/>
        <v>4.333888000000042</v>
      </c>
      <c r="G419" s="5">
        <f t="shared" si="45"/>
        <v>4.3</v>
      </c>
      <c r="H419" s="5">
        <f t="shared" si="44"/>
        <v>4.3</v>
      </c>
      <c r="I419" s="6">
        <f t="shared" si="43"/>
        <v>0.1399999999999597</v>
      </c>
    </row>
    <row r="420" spans="1:9" ht="15">
      <c r="A420" s="4">
        <v>4.17000000000004</v>
      </c>
      <c r="B420" s="5">
        <v>0.02</v>
      </c>
      <c r="C420" s="5">
        <v>0.0218</v>
      </c>
      <c r="D420" s="5">
        <f t="shared" si="40"/>
        <v>0.041800000000000004</v>
      </c>
      <c r="E420" s="5">
        <f t="shared" si="41"/>
        <v>0.17430600000000168</v>
      </c>
      <c r="F420" s="5">
        <f t="shared" si="42"/>
        <v>4.344306000000041</v>
      </c>
      <c r="G420" s="5">
        <f t="shared" si="45"/>
        <v>4.3</v>
      </c>
      <c r="H420" s="5">
        <f t="shared" si="44"/>
        <v>4.3</v>
      </c>
      <c r="I420" s="6">
        <f t="shared" si="43"/>
        <v>0.12999999999995993</v>
      </c>
    </row>
    <row r="421" spans="1:9" ht="15">
      <c r="A421" s="4">
        <v>4.18000000000004</v>
      </c>
      <c r="B421" s="5">
        <v>0.02</v>
      </c>
      <c r="C421" s="5">
        <v>0.0218</v>
      </c>
      <c r="D421" s="5">
        <f t="shared" si="40"/>
        <v>0.041800000000000004</v>
      </c>
      <c r="E421" s="5">
        <f t="shared" si="41"/>
        <v>0.17472400000000168</v>
      </c>
      <c r="F421" s="5">
        <f t="shared" si="42"/>
        <v>4.354724000000042</v>
      </c>
      <c r="G421" s="5">
        <f t="shared" si="45"/>
        <v>4.3500000000000005</v>
      </c>
      <c r="H421" s="5">
        <f t="shared" si="44"/>
        <v>4.3500000000000005</v>
      </c>
      <c r="I421" s="6">
        <f t="shared" si="43"/>
        <v>0.16999999999996085</v>
      </c>
    </row>
    <row r="422" spans="1:9" ht="15">
      <c r="A422" s="4">
        <v>4.19000000000004</v>
      </c>
      <c r="B422" s="5">
        <v>0.02</v>
      </c>
      <c r="C422" s="5">
        <v>0.0218</v>
      </c>
      <c r="D422" s="5">
        <f t="shared" si="40"/>
        <v>0.041800000000000004</v>
      </c>
      <c r="E422" s="5">
        <f t="shared" si="41"/>
        <v>0.1751420000000017</v>
      </c>
      <c r="F422" s="5">
        <f t="shared" si="42"/>
        <v>4.365142000000042</v>
      </c>
      <c r="G422" s="5">
        <f t="shared" si="45"/>
        <v>4.3500000000000005</v>
      </c>
      <c r="H422" s="5">
        <f t="shared" si="44"/>
        <v>4.3500000000000005</v>
      </c>
      <c r="I422" s="6">
        <f t="shared" si="43"/>
        <v>0.15999999999996017</v>
      </c>
    </row>
    <row r="423" spans="1:9" ht="15">
      <c r="A423" s="4">
        <v>4.20000000000004</v>
      </c>
      <c r="B423" s="5">
        <v>0.02</v>
      </c>
      <c r="C423" s="5">
        <v>0.0218</v>
      </c>
      <c r="D423" s="5">
        <f t="shared" si="40"/>
        <v>0.041800000000000004</v>
      </c>
      <c r="E423" s="5">
        <f t="shared" si="41"/>
        <v>0.1755600000000017</v>
      </c>
      <c r="F423" s="5">
        <f t="shared" si="42"/>
        <v>4.375560000000042</v>
      </c>
      <c r="G423" s="5">
        <f t="shared" si="45"/>
        <v>4.3500000000000005</v>
      </c>
      <c r="H423" s="5">
        <f t="shared" si="44"/>
        <v>4.3500000000000005</v>
      </c>
      <c r="I423" s="6">
        <f t="shared" si="43"/>
        <v>0.1499999999999604</v>
      </c>
    </row>
    <row r="424" spans="1:9" ht="15">
      <c r="A424" s="4">
        <v>4.21000000000004</v>
      </c>
      <c r="B424" s="5">
        <v>0.02</v>
      </c>
      <c r="C424" s="5">
        <v>0.0218</v>
      </c>
      <c r="D424" s="5">
        <f t="shared" si="40"/>
        <v>0.041800000000000004</v>
      </c>
      <c r="E424" s="5">
        <f t="shared" si="41"/>
        <v>0.1759780000000017</v>
      </c>
      <c r="F424" s="5">
        <f t="shared" si="42"/>
        <v>4.3859780000000415</v>
      </c>
      <c r="G424" s="5">
        <f t="shared" si="45"/>
        <v>4.3500000000000005</v>
      </c>
      <c r="H424" s="5">
        <f t="shared" si="44"/>
        <v>4.3500000000000005</v>
      </c>
      <c r="I424" s="6">
        <f t="shared" si="43"/>
        <v>0.1399999999999606</v>
      </c>
    </row>
    <row r="425" spans="1:9" ht="15">
      <c r="A425" s="4">
        <v>4.22000000000004</v>
      </c>
      <c r="B425" s="5">
        <v>0.02</v>
      </c>
      <c r="C425" s="5">
        <v>0.0218</v>
      </c>
      <c r="D425" s="5">
        <f t="shared" si="40"/>
        <v>0.041800000000000004</v>
      </c>
      <c r="E425" s="5">
        <f t="shared" si="41"/>
        <v>0.17639600000000166</v>
      </c>
      <c r="F425" s="5">
        <f t="shared" si="42"/>
        <v>4.396396000000041</v>
      </c>
      <c r="G425" s="5">
        <f t="shared" si="45"/>
        <v>4.3500000000000005</v>
      </c>
      <c r="H425" s="5">
        <f t="shared" si="44"/>
        <v>4.3500000000000005</v>
      </c>
      <c r="I425" s="6">
        <f t="shared" si="43"/>
        <v>0.1299999999999608</v>
      </c>
    </row>
    <row r="426" spans="1:9" ht="15">
      <c r="A426" s="4">
        <v>4.23000000000004</v>
      </c>
      <c r="B426" s="5">
        <v>0.02</v>
      </c>
      <c r="C426" s="5">
        <v>0.0218</v>
      </c>
      <c r="D426" s="5">
        <f t="shared" si="40"/>
        <v>0.041800000000000004</v>
      </c>
      <c r="E426" s="5">
        <f t="shared" si="41"/>
        <v>0.1768140000000017</v>
      </c>
      <c r="F426" s="5">
        <f t="shared" si="42"/>
        <v>4.406814000000042</v>
      </c>
      <c r="G426" s="5">
        <f t="shared" si="45"/>
        <v>4.4</v>
      </c>
      <c r="H426" s="5">
        <f t="shared" si="44"/>
        <v>4.4</v>
      </c>
      <c r="I426" s="6">
        <f t="shared" si="43"/>
        <v>0.16999999999995996</v>
      </c>
    </row>
    <row r="427" spans="1:9" ht="15">
      <c r="A427" s="4">
        <v>4.24000000000004</v>
      </c>
      <c r="B427" s="5">
        <v>0.02</v>
      </c>
      <c r="C427" s="5">
        <v>0.0218</v>
      </c>
      <c r="D427" s="5">
        <f t="shared" si="40"/>
        <v>0.041800000000000004</v>
      </c>
      <c r="E427" s="5">
        <f t="shared" si="41"/>
        <v>0.1772320000000017</v>
      </c>
      <c r="F427" s="5">
        <f t="shared" si="42"/>
        <v>4.417232000000042</v>
      </c>
      <c r="G427" s="5">
        <f t="shared" si="45"/>
        <v>4.4</v>
      </c>
      <c r="H427" s="5">
        <f t="shared" si="44"/>
        <v>4.4</v>
      </c>
      <c r="I427" s="6">
        <f t="shared" si="43"/>
        <v>0.15999999999996017</v>
      </c>
    </row>
    <row r="428" spans="1:9" ht="15">
      <c r="A428" s="4">
        <v>4.25000000000004</v>
      </c>
      <c r="B428" s="5">
        <v>0.02</v>
      </c>
      <c r="C428" s="5">
        <v>0.0218</v>
      </c>
      <c r="D428" s="5">
        <f t="shared" si="40"/>
        <v>0.041800000000000004</v>
      </c>
      <c r="E428" s="5">
        <f t="shared" si="41"/>
        <v>0.1776500000000017</v>
      </c>
      <c r="F428" s="5">
        <f t="shared" si="42"/>
        <v>4.427650000000042</v>
      </c>
      <c r="G428" s="5">
        <f t="shared" si="45"/>
        <v>4.4</v>
      </c>
      <c r="H428" s="5">
        <f t="shared" si="44"/>
        <v>4.4</v>
      </c>
      <c r="I428" s="6">
        <f t="shared" si="43"/>
        <v>0.1499999999999604</v>
      </c>
    </row>
    <row r="429" spans="1:9" ht="15">
      <c r="A429" s="4">
        <v>4.26000000000004</v>
      </c>
      <c r="B429" s="5">
        <v>0.02</v>
      </c>
      <c r="C429" s="5">
        <v>0.0218</v>
      </c>
      <c r="D429" s="5">
        <f t="shared" si="40"/>
        <v>0.041800000000000004</v>
      </c>
      <c r="E429" s="5">
        <f t="shared" si="41"/>
        <v>0.17806800000000167</v>
      </c>
      <c r="F429" s="5">
        <f t="shared" si="42"/>
        <v>4.438068000000041</v>
      </c>
      <c r="G429" s="5">
        <f t="shared" si="45"/>
        <v>4.4</v>
      </c>
      <c r="H429" s="5">
        <f t="shared" si="44"/>
        <v>4.4</v>
      </c>
      <c r="I429" s="6">
        <f t="shared" si="43"/>
        <v>0.1399999999999606</v>
      </c>
    </row>
    <row r="430" spans="1:9" ht="15">
      <c r="A430" s="4">
        <v>4.27000000000004</v>
      </c>
      <c r="B430" s="5">
        <v>0.02</v>
      </c>
      <c r="C430" s="5">
        <v>0.0218</v>
      </c>
      <c r="D430" s="5">
        <f t="shared" si="40"/>
        <v>0.041800000000000004</v>
      </c>
      <c r="E430" s="5">
        <f t="shared" si="41"/>
        <v>0.1784860000000017</v>
      </c>
      <c r="F430" s="5">
        <f t="shared" si="42"/>
        <v>4.448486000000042</v>
      </c>
      <c r="G430" s="5">
        <f t="shared" si="45"/>
        <v>4.4</v>
      </c>
      <c r="H430" s="5">
        <f t="shared" si="44"/>
        <v>4.4</v>
      </c>
      <c r="I430" s="6">
        <f t="shared" si="43"/>
        <v>0.12999999999995993</v>
      </c>
    </row>
    <row r="431" spans="1:9" ht="15">
      <c r="A431" s="4">
        <v>4.28000000000004</v>
      </c>
      <c r="B431" s="5">
        <v>0.02</v>
      </c>
      <c r="C431" s="5">
        <v>0.0218</v>
      </c>
      <c r="D431" s="5">
        <f t="shared" si="40"/>
        <v>0.041800000000000004</v>
      </c>
      <c r="E431" s="5">
        <f t="shared" si="41"/>
        <v>0.1789040000000017</v>
      </c>
      <c r="F431" s="5">
        <f t="shared" si="42"/>
        <v>4.458904000000042</v>
      </c>
      <c r="G431" s="5">
        <f t="shared" si="45"/>
        <v>4.45</v>
      </c>
      <c r="H431" s="5">
        <f t="shared" si="44"/>
        <v>4.45</v>
      </c>
      <c r="I431" s="6">
        <f t="shared" si="43"/>
        <v>0.16999999999995996</v>
      </c>
    </row>
    <row r="432" spans="1:9" ht="15">
      <c r="A432" s="4">
        <v>4.29000000000004</v>
      </c>
      <c r="B432" s="5">
        <v>0.02</v>
      </c>
      <c r="C432" s="5">
        <v>0.0218</v>
      </c>
      <c r="D432" s="5">
        <f t="shared" si="40"/>
        <v>0.041800000000000004</v>
      </c>
      <c r="E432" s="5">
        <f t="shared" si="41"/>
        <v>0.1793220000000017</v>
      </c>
      <c r="F432" s="5">
        <f t="shared" si="42"/>
        <v>4.469322000000042</v>
      </c>
      <c r="G432" s="5">
        <f t="shared" si="45"/>
        <v>4.45</v>
      </c>
      <c r="H432" s="5">
        <f t="shared" si="44"/>
        <v>4.45</v>
      </c>
      <c r="I432" s="6">
        <f t="shared" si="43"/>
        <v>0.15999999999996017</v>
      </c>
    </row>
    <row r="433" spans="1:9" ht="15">
      <c r="A433" s="4">
        <v>4.30000000000004</v>
      </c>
      <c r="B433" s="5">
        <v>0.02</v>
      </c>
      <c r="C433" s="5">
        <v>0.0218</v>
      </c>
      <c r="D433" s="5">
        <f t="shared" si="40"/>
        <v>0.041800000000000004</v>
      </c>
      <c r="E433" s="5">
        <f t="shared" si="41"/>
        <v>0.17974000000000168</v>
      </c>
      <c r="F433" s="5">
        <f t="shared" si="42"/>
        <v>4.479740000000041</v>
      </c>
      <c r="G433" s="5">
        <f t="shared" si="45"/>
        <v>4.45</v>
      </c>
      <c r="H433" s="5">
        <f t="shared" si="44"/>
        <v>4.45</v>
      </c>
      <c r="I433" s="6">
        <f t="shared" si="43"/>
        <v>0.1499999999999604</v>
      </c>
    </row>
    <row r="434" spans="1:9" ht="15">
      <c r="A434" s="4">
        <v>4.31000000000004</v>
      </c>
      <c r="B434" s="5">
        <v>0.02</v>
      </c>
      <c r="C434" s="5">
        <v>0.0218</v>
      </c>
      <c r="D434" s="5">
        <f t="shared" si="40"/>
        <v>0.041800000000000004</v>
      </c>
      <c r="E434" s="5">
        <f t="shared" si="41"/>
        <v>0.18015800000000168</v>
      </c>
      <c r="F434" s="5">
        <f t="shared" si="42"/>
        <v>4.490158000000041</v>
      </c>
      <c r="G434" s="5">
        <f t="shared" si="45"/>
        <v>4.45</v>
      </c>
      <c r="H434" s="5">
        <f t="shared" si="44"/>
        <v>4.45</v>
      </c>
      <c r="I434" s="6">
        <f t="shared" si="43"/>
        <v>0.1399999999999606</v>
      </c>
    </row>
    <row r="435" spans="1:9" ht="15">
      <c r="A435" s="4">
        <v>4.32000000000004</v>
      </c>
      <c r="B435" s="5">
        <v>0.02</v>
      </c>
      <c r="C435" s="5">
        <v>0.0218</v>
      </c>
      <c r="D435" s="5">
        <f t="shared" si="40"/>
        <v>0.041800000000000004</v>
      </c>
      <c r="E435" s="5">
        <f t="shared" si="41"/>
        <v>0.1805760000000017</v>
      </c>
      <c r="F435" s="5">
        <f t="shared" si="42"/>
        <v>4.500576000000042</v>
      </c>
      <c r="G435" s="5">
        <f t="shared" si="45"/>
        <v>4.5</v>
      </c>
      <c r="H435" s="5">
        <f t="shared" si="44"/>
        <v>4.5</v>
      </c>
      <c r="I435" s="6">
        <f t="shared" si="43"/>
        <v>0.17999999999995975</v>
      </c>
    </row>
    <row r="436" spans="1:9" ht="15">
      <c r="A436" s="4">
        <v>4.33000000000004</v>
      </c>
      <c r="B436" s="5">
        <v>0.02</v>
      </c>
      <c r="C436" s="5">
        <v>0.0218</v>
      </c>
      <c r="D436" s="5">
        <f t="shared" si="40"/>
        <v>0.041800000000000004</v>
      </c>
      <c r="E436" s="5">
        <f t="shared" si="41"/>
        <v>0.18099400000000168</v>
      </c>
      <c r="F436" s="5">
        <f t="shared" si="42"/>
        <v>4.510994000000042</v>
      </c>
      <c r="G436" s="5">
        <f t="shared" si="45"/>
        <v>4.5</v>
      </c>
      <c r="H436" s="5">
        <f t="shared" si="44"/>
        <v>4.5</v>
      </c>
      <c r="I436" s="6">
        <f t="shared" si="43"/>
        <v>0.16999999999995996</v>
      </c>
    </row>
    <row r="437" spans="1:9" ht="15">
      <c r="A437" s="4">
        <v>4.34000000000004</v>
      </c>
      <c r="B437" s="5">
        <v>0.02</v>
      </c>
      <c r="C437" s="5">
        <v>0.0218</v>
      </c>
      <c r="D437" s="5">
        <f t="shared" si="40"/>
        <v>0.041800000000000004</v>
      </c>
      <c r="E437" s="5">
        <f t="shared" si="41"/>
        <v>0.18141200000000168</v>
      </c>
      <c r="F437" s="5">
        <f t="shared" si="42"/>
        <v>4.5214120000000415</v>
      </c>
      <c r="G437" s="5">
        <f t="shared" si="45"/>
        <v>4.5</v>
      </c>
      <c r="H437" s="5">
        <f t="shared" si="44"/>
        <v>4.5</v>
      </c>
      <c r="I437" s="6">
        <f t="shared" si="43"/>
        <v>0.15999999999996017</v>
      </c>
    </row>
    <row r="438" spans="1:9" ht="15">
      <c r="A438" s="4">
        <v>4.35000000000004</v>
      </c>
      <c r="B438" s="5">
        <v>0.02</v>
      </c>
      <c r="C438" s="5">
        <v>0.0218</v>
      </c>
      <c r="D438" s="5">
        <f aca="true" t="shared" si="46" ref="D438:D501">B438+C438</f>
        <v>0.041800000000000004</v>
      </c>
      <c r="E438" s="5">
        <f aca="true" t="shared" si="47" ref="E438:E501">A438*D438</f>
        <v>0.18183000000000168</v>
      </c>
      <c r="F438" s="5">
        <f aca="true" t="shared" si="48" ref="F438:F501">A438+E438</f>
        <v>4.531830000000041</v>
      </c>
      <c r="G438" s="5">
        <f t="shared" si="45"/>
        <v>4.5</v>
      </c>
      <c r="H438" s="5">
        <f t="shared" si="44"/>
        <v>4.5</v>
      </c>
      <c r="I438" s="6">
        <f t="shared" si="43"/>
        <v>0.1499999999999604</v>
      </c>
    </row>
    <row r="439" spans="1:9" ht="15">
      <c r="A439" s="4">
        <v>4.36000000000004</v>
      </c>
      <c r="B439" s="5">
        <v>0.02</v>
      </c>
      <c r="C439" s="5">
        <v>0.0218</v>
      </c>
      <c r="D439" s="5">
        <f t="shared" si="46"/>
        <v>0.041800000000000004</v>
      </c>
      <c r="E439" s="5">
        <f t="shared" si="47"/>
        <v>0.18224800000000171</v>
      </c>
      <c r="F439" s="5">
        <f t="shared" si="48"/>
        <v>4.542248000000042</v>
      </c>
      <c r="G439" s="5">
        <f t="shared" si="45"/>
        <v>4.5</v>
      </c>
      <c r="H439" s="5">
        <f t="shared" si="44"/>
        <v>4.5</v>
      </c>
      <c r="I439" s="6">
        <f t="shared" si="43"/>
        <v>0.1399999999999597</v>
      </c>
    </row>
    <row r="440" spans="1:9" ht="15">
      <c r="A440" s="4">
        <v>4.37000000000004</v>
      </c>
      <c r="B440" s="5">
        <v>0.02</v>
      </c>
      <c r="C440" s="5">
        <v>0.0218</v>
      </c>
      <c r="D440" s="5">
        <f t="shared" si="46"/>
        <v>0.041800000000000004</v>
      </c>
      <c r="E440" s="5">
        <f t="shared" si="47"/>
        <v>0.1826660000000017</v>
      </c>
      <c r="F440" s="5">
        <f t="shared" si="48"/>
        <v>4.552666000000042</v>
      </c>
      <c r="G440" s="5">
        <f t="shared" si="45"/>
        <v>4.55</v>
      </c>
      <c r="H440" s="5">
        <f t="shared" si="44"/>
        <v>4.55</v>
      </c>
      <c r="I440" s="6">
        <f t="shared" si="43"/>
        <v>0.17999999999995975</v>
      </c>
    </row>
    <row r="441" spans="1:9" ht="15">
      <c r="A441" s="4">
        <v>4.38000000000004</v>
      </c>
      <c r="B441" s="5">
        <v>0.02</v>
      </c>
      <c r="C441" s="5">
        <v>0.0218</v>
      </c>
      <c r="D441" s="5">
        <f t="shared" si="46"/>
        <v>0.041800000000000004</v>
      </c>
      <c r="E441" s="5">
        <f t="shared" si="47"/>
        <v>0.1830840000000017</v>
      </c>
      <c r="F441" s="5">
        <f t="shared" si="48"/>
        <v>4.563084000000042</v>
      </c>
      <c r="G441" s="5">
        <f t="shared" si="45"/>
        <v>4.55</v>
      </c>
      <c r="H441" s="5">
        <f t="shared" si="44"/>
        <v>4.55</v>
      </c>
      <c r="I441" s="6">
        <f t="shared" si="43"/>
        <v>0.16999999999995996</v>
      </c>
    </row>
    <row r="442" spans="1:9" ht="15">
      <c r="A442" s="4">
        <v>4.39000000000005</v>
      </c>
      <c r="B442" s="5">
        <v>0.02</v>
      </c>
      <c r="C442" s="5">
        <v>0.0218</v>
      </c>
      <c r="D442" s="5">
        <f t="shared" si="46"/>
        <v>0.041800000000000004</v>
      </c>
      <c r="E442" s="5">
        <f t="shared" si="47"/>
        <v>0.1835020000000021</v>
      </c>
      <c r="F442" s="5">
        <f t="shared" si="48"/>
        <v>4.573502000000053</v>
      </c>
      <c r="G442" s="5">
        <f t="shared" si="45"/>
        <v>4.55</v>
      </c>
      <c r="H442" s="5">
        <f t="shared" si="44"/>
        <v>4.55</v>
      </c>
      <c r="I442" s="6">
        <f t="shared" si="43"/>
        <v>0.15999999999994952</v>
      </c>
    </row>
    <row r="443" spans="1:9" ht="15">
      <c r="A443" s="4">
        <v>4.40000000000005</v>
      </c>
      <c r="B443" s="5">
        <v>0.02</v>
      </c>
      <c r="C443" s="5">
        <v>0.0218</v>
      </c>
      <c r="D443" s="5">
        <f t="shared" si="46"/>
        <v>0.041800000000000004</v>
      </c>
      <c r="E443" s="5">
        <f t="shared" si="47"/>
        <v>0.1839200000000021</v>
      </c>
      <c r="F443" s="5">
        <f t="shared" si="48"/>
        <v>4.583920000000052</v>
      </c>
      <c r="G443" s="5">
        <f t="shared" si="45"/>
        <v>4.55</v>
      </c>
      <c r="H443" s="5">
        <f t="shared" si="44"/>
        <v>4.55</v>
      </c>
      <c r="I443" s="6">
        <f t="shared" si="43"/>
        <v>0.14999999999994973</v>
      </c>
    </row>
    <row r="444" spans="1:9" ht="15">
      <c r="A444" s="4">
        <v>4.41000000000005</v>
      </c>
      <c r="B444" s="5">
        <v>0.02</v>
      </c>
      <c r="C444" s="5">
        <v>0.0218</v>
      </c>
      <c r="D444" s="5">
        <f t="shared" si="46"/>
        <v>0.041800000000000004</v>
      </c>
      <c r="E444" s="5">
        <f t="shared" si="47"/>
        <v>0.1843380000000021</v>
      </c>
      <c r="F444" s="5">
        <f t="shared" si="48"/>
        <v>4.594338000000052</v>
      </c>
      <c r="G444" s="5">
        <f t="shared" si="45"/>
        <v>4.55</v>
      </c>
      <c r="H444" s="5">
        <f t="shared" si="44"/>
        <v>4.55</v>
      </c>
      <c r="I444" s="6">
        <f t="shared" si="43"/>
        <v>0.13999999999994994</v>
      </c>
    </row>
    <row r="445" spans="1:9" ht="15">
      <c r="A445" s="4">
        <v>4.42000000000005</v>
      </c>
      <c r="B445" s="5">
        <v>0.02</v>
      </c>
      <c r="C445" s="5">
        <v>0.0218</v>
      </c>
      <c r="D445" s="5">
        <f t="shared" si="46"/>
        <v>0.041800000000000004</v>
      </c>
      <c r="E445" s="5">
        <f t="shared" si="47"/>
        <v>0.18475600000000209</v>
      </c>
      <c r="F445" s="5">
        <f t="shared" si="48"/>
        <v>4.604756000000052</v>
      </c>
      <c r="G445" s="5">
        <f t="shared" si="45"/>
        <v>4.6000000000000005</v>
      </c>
      <c r="H445" s="5">
        <f t="shared" si="44"/>
        <v>4.6000000000000005</v>
      </c>
      <c r="I445" s="6">
        <f t="shared" si="43"/>
        <v>0.17999999999995087</v>
      </c>
    </row>
    <row r="446" spans="1:9" ht="15">
      <c r="A446" s="4">
        <v>4.43000000000005</v>
      </c>
      <c r="B446" s="5">
        <v>0.02</v>
      </c>
      <c r="C446" s="5">
        <v>0.0218</v>
      </c>
      <c r="D446" s="5">
        <f t="shared" si="46"/>
        <v>0.041800000000000004</v>
      </c>
      <c r="E446" s="5">
        <f t="shared" si="47"/>
        <v>0.18517400000000211</v>
      </c>
      <c r="F446" s="5">
        <f t="shared" si="48"/>
        <v>4.615174000000052</v>
      </c>
      <c r="G446" s="5">
        <f t="shared" si="45"/>
        <v>4.6000000000000005</v>
      </c>
      <c r="H446" s="5">
        <f t="shared" si="44"/>
        <v>4.6000000000000005</v>
      </c>
      <c r="I446" s="6">
        <f t="shared" si="43"/>
        <v>0.1699999999999502</v>
      </c>
    </row>
    <row r="447" spans="1:9" ht="15">
      <c r="A447" s="4">
        <v>4.44000000000005</v>
      </c>
      <c r="B447" s="5">
        <v>0.02</v>
      </c>
      <c r="C447" s="5">
        <v>0.0218</v>
      </c>
      <c r="D447" s="5">
        <f t="shared" si="46"/>
        <v>0.041800000000000004</v>
      </c>
      <c r="E447" s="5">
        <f t="shared" si="47"/>
        <v>0.18559200000000212</v>
      </c>
      <c r="F447" s="5">
        <f t="shared" si="48"/>
        <v>4.6255920000000526</v>
      </c>
      <c r="G447" s="5">
        <f t="shared" si="45"/>
        <v>4.6000000000000005</v>
      </c>
      <c r="H447" s="5">
        <f t="shared" si="44"/>
        <v>4.6000000000000005</v>
      </c>
      <c r="I447" s="6">
        <f t="shared" si="43"/>
        <v>0.1599999999999504</v>
      </c>
    </row>
    <row r="448" spans="1:9" ht="15">
      <c r="A448" s="4">
        <v>4.45000000000005</v>
      </c>
      <c r="B448" s="5">
        <v>0.02</v>
      </c>
      <c r="C448" s="5">
        <v>0.0218</v>
      </c>
      <c r="D448" s="5">
        <f t="shared" si="46"/>
        <v>0.041800000000000004</v>
      </c>
      <c r="E448" s="5">
        <f t="shared" si="47"/>
        <v>0.1860100000000021</v>
      </c>
      <c r="F448" s="5">
        <f t="shared" si="48"/>
        <v>4.636010000000052</v>
      </c>
      <c r="G448" s="5">
        <f t="shared" si="45"/>
        <v>4.6000000000000005</v>
      </c>
      <c r="H448" s="5">
        <f t="shared" si="44"/>
        <v>4.6000000000000005</v>
      </c>
      <c r="I448" s="6">
        <f t="shared" si="43"/>
        <v>0.14999999999995062</v>
      </c>
    </row>
    <row r="449" spans="1:9" ht="15">
      <c r="A449" s="4">
        <v>4.46000000000005</v>
      </c>
      <c r="B449" s="5">
        <v>0.02</v>
      </c>
      <c r="C449" s="5">
        <v>0.0218</v>
      </c>
      <c r="D449" s="5">
        <f t="shared" si="46"/>
        <v>0.041800000000000004</v>
      </c>
      <c r="E449" s="5">
        <f t="shared" si="47"/>
        <v>0.1864280000000021</v>
      </c>
      <c r="F449" s="5">
        <f t="shared" si="48"/>
        <v>4.646428000000052</v>
      </c>
      <c r="G449" s="5">
        <f t="shared" si="45"/>
        <v>4.6000000000000005</v>
      </c>
      <c r="H449" s="5">
        <f t="shared" si="44"/>
        <v>4.6000000000000005</v>
      </c>
      <c r="I449" s="6">
        <f t="shared" si="43"/>
        <v>0.13999999999995083</v>
      </c>
    </row>
    <row r="450" spans="1:9" ht="15">
      <c r="A450" s="4">
        <v>4.47000000000005</v>
      </c>
      <c r="B450" s="5">
        <v>0.02</v>
      </c>
      <c r="C450" s="5">
        <v>0.0218</v>
      </c>
      <c r="D450" s="5">
        <f t="shared" si="46"/>
        <v>0.041800000000000004</v>
      </c>
      <c r="E450" s="5">
        <f t="shared" si="47"/>
        <v>0.18684600000000212</v>
      </c>
      <c r="F450" s="5">
        <f t="shared" si="48"/>
        <v>4.656846000000052</v>
      </c>
      <c r="G450" s="5">
        <f t="shared" si="45"/>
        <v>4.65</v>
      </c>
      <c r="H450" s="5">
        <f t="shared" si="44"/>
        <v>4.65</v>
      </c>
      <c r="I450" s="6">
        <f aca="true" t="shared" si="49" ref="I450:I503">H450-A450</f>
        <v>0.17999999999994998</v>
      </c>
    </row>
    <row r="451" spans="1:9" ht="15">
      <c r="A451" s="4">
        <v>4.48000000000005</v>
      </c>
      <c r="B451" s="5">
        <v>0.02</v>
      </c>
      <c r="C451" s="5">
        <v>0.0218</v>
      </c>
      <c r="D451" s="5">
        <f t="shared" si="46"/>
        <v>0.041800000000000004</v>
      </c>
      <c r="E451" s="5">
        <f t="shared" si="47"/>
        <v>0.18726400000000212</v>
      </c>
      <c r="F451" s="5">
        <f t="shared" si="48"/>
        <v>4.667264000000053</v>
      </c>
      <c r="G451" s="5">
        <f t="shared" si="45"/>
        <v>4.65</v>
      </c>
      <c r="H451" s="5">
        <f t="shared" si="44"/>
        <v>4.65</v>
      </c>
      <c r="I451" s="6">
        <f t="shared" si="49"/>
        <v>0.1699999999999502</v>
      </c>
    </row>
    <row r="452" spans="1:9" ht="15">
      <c r="A452" s="4">
        <v>4.49000000000005</v>
      </c>
      <c r="B452" s="5">
        <v>0.02</v>
      </c>
      <c r="C452" s="5">
        <v>0.0218</v>
      </c>
      <c r="D452" s="5">
        <f t="shared" si="46"/>
        <v>0.041800000000000004</v>
      </c>
      <c r="E452" s="5">
        <f t="shared" si="47"/>
        <v>0.1876820000000021</v>
      </c>
      <c r="F452" s="5">
        <f t="shared" si="48"/>
        <v>4.677682000000052</v>
      </c>
      <c r="G452" s="5">
        <f t="shared" si="45"/>
        <v>4.65</v>
      </c>
      <c r="H452" s="5">
        <f aca="true" t="shared" si="50" ref="H452:H503">IF((FLOOR(G452,0.05))&lt;A452,A452,(FLOOR(G452,0.05)))</f>
        <v>4.65</v>
      </c>
      <c r="I452" s="6">
        <f t="shared" si="49"/>
        <v>0.1599999999999504</v>
      </c>
    </row>
    <row r="453" spans="1:9" ht="15">
      <c r="A453" s="4">
        <v>4.50000000000005</v>
      </c>
      <c r="B453" s="5">
        <v>0.02</v>
      </c>
      <c r="C453" s="5">
        <v>0.0218</v>
      </c>
      <c r="D453" s="5">
        <f t="shared" si="46"/>
        <v>0.041800000000000004</v>
      </c>
      <c r="E453" s="5">
        <f t="shared" si="47"/>
        <v>0.1881000000000021</v>
      </c>
      <c r="F453" s="5">
        <f t="shared" si="48"/>
        <v>4.688100000000052</v>
      </c>
      <c r="G453" s="5">
        <f t="shared" si="45"/>
        <v>4.65</v>
      </c>
      <c r="H453" s="5">
        <f t="shared" si="50"/>
        <v>4.65</v>
      </c>
      <c r="I453" s="6">
        <f t="shared" si="49"/>
        <v>0.14999999999995062</v>
      </c>
    </row>
    <row r="454" spans="1:9" ht="15">
      <c r="A454" s="4">
        <v>4.51000000000005</v>
      </c>
      <c r="B454" s="5">
        <v>0.02</v>
      </c>
      <c r="C454" s="5">
        <v>0.0218</v>
      </c>
      <c r="D454" s="5">
        <f t="shared" si="46"/>
        <v>0.041800000000000004</v>
      </c>
      <c r="E454" s="5">
        <f t="shared" si="47"/>
        <v>0.18851800000000213</v>
      </c>
      <c r="F454" s="5">
        <f t="shared" si="48"/>
        <v>4.698518000000052</v>
      </c>
      <c r="G454" s="5">
        <f aca="true" t="shared" si="51" ref="G454:G503">FLOOR(F454,0.05)</f>
        <v>4.65</v>
      </c>
      <c r="H454" s="5">
        <f t="shared" si="50"/>
        <v>4.65</v>
      </c>
      <c r="I454" s="6">
        <f t="shared" si="49"/>
        <v>0.13999999999994994</v>
      </c>
    </row>
    <row r="455" spans="1:9" ht="15">
      <c r="A455" s="4">
        <v>4.52000000000005</v>
      </c>
      <c r="B455" s="5">
        <v>0.02</v>
      </c>
      <c r="C455" s="5">
        <v>0.0218</v>
      </c>
      <c r="D455" s="5">
        <f t="shared" si="46"/>
        <v>0.041800000000000004</v>
      </c>
      <c r="E455" s="5">
        <f t="shared" si="47"/>
        <v>0.1889360000000021</v>
      </c>
      <c r="F455" s="5">
        <f t="shared" si="48"/>
        <v>4.708936000000052</v>
      </c>
      <c r="G455" s="5">
        <f t="shared" si="51"/>
        <v>4.7</v>
      </c>
      <c r="H455" s="5">
        <f t="shared" si="50"/>
        <v>4.7</v>
      </c>
      <c r="I455" s="6">
        <f t="shared" si="49"/>
        <v>0.17999999999994998</v>
      </c>
    </row>
    <row r="456" spans="1:9" ht="15">
      <c r="A456" s="4">
        <v>4.53000000000005</v>
      </c>
      <c r="B456" s="5">
        <v>0.02</v>
      </c>
      <c r="C456" s="5">
        <v>0.0218</v>
      </c>
      <c r="D456" s="5">
        <f t="shared" si="46"/>
        <v>0.041800000000000004</v>
      </c>
      <c r="E456" s="5">
        <f t="shared" si="47"/>
        <v>0.1893540000000021</v>
      </c>
      <c r="F456" s="5">
        <f t="shared" si="48"/>
        <v>4.7193540000000525</v>
      </c>
      <c r="G456" s="5">
        <f t="shared" si="51"/>
        <v>4.7</v>
      </c>
      <c r="H456" s="5">
        <f t="shared" si="50"/>
        <v>4.7</v>
      </c>
      <c r="I456" s="6">
        <f t="shared" si="49"/>
        <v>0.1699999999999502</v>
      </c>
    </row>
    <row r="457" spans="1:9" ht="15">
      <c r="A457" s="4">
        <v>4.54000000000005</v>
      </c>
      <c r="B457" s="5">
        <v>0.02</v>
      </c>
      <c r="C457" s="5">
        <v>0.0218</v>
      </c>
      <c r="D457" s="5">
        <f t="shared" si="46"/>
        <v>0.041800000000000004</v>
      </c>
      <c r="E457" s="5">
        <f t="shared" si="47"/>
        <v>0.1897720000000021</v>
      </c>
      <c r="F457" s="5">
        <f t="shared" si="48"/>
        <v>4.729772000000052</v>
      </c>
      <c r="G457" s="5">
        <f t="shared" si="51"/>
        <v>4.7</v>
      </c>
      <c r="H457" s="5">
        <f t="shared" si="50"/>
        <v>4.7</v>
      </c>
      <c r="I457" s="6">
        <f t="shared" si="49"/>
        <v>0.1599999999999504</v>
      </c>
    </row>
    <row r="458" spans="1:9" ht="15">
      <c r="A458" s="4">
        <v>4.55000000000005</v>
      </c>
      <c r="B458" s="5">
        <v>0.02</v>
      </c>
      <c r="C458" s="5">
        <v>0.0218</v>
      </c>
      <c r="D458" s="5">
        <f t="shared" si="46"/>
        <v>0.041800000000000004</v>
      </c>
      <c r="E458" s="5">
        <f t="shared" si="47"/>
        <v>0.19019000000000208</v>
      </c>
      <c r="F458" s="5">
        <f t="shared" si="48"/>
        <v>4.740190000000052</v>
      </c>
      <c r="G458" s="5">
        <f t="shared" si="51"/>
        <v>4.7</v>
      </c>
      <c r="H458" s="5">
        <f t="shared" si="50"/>
        <v>4.7</v>
      </c>
      <c r="I458" s="6">
        <f t="shared" si="49"/>
        <v>0.14999999999995062</v>
      </c>
    </row>
    <row r="459" spans="1:9" ht="15">
      <c r="A459" s="4">
        <v>4.56000000000005</v>
      </c>
      <c r="B459" s="5">
        <v>0.02</v>
      </c>
      <c r="C459" s="5">
        <v>0.0218</v>
      </c>
      <c r="D459" s="5">
        <f t="shared" si="46"/>
        <v>0.041800000000000004</v>
      </c>
      <c r="E459" s="5">
        <f t="shared" si="47"/>
        <v>0.1906080000000021</v>
      </c>
      <c r="F459" s="5">
        <f t="shared" si="48"/>
        <v>4.750608000000052</v>
      </c>
      <c r="G459" s="5">
        <f t="shared" si="51"/>
        <v>4.75</v>
      </c>
      <c r="H459" s="5">
        <f t="shared" si="50"/>
        <v>4.75</v>
      </c>
      <c r="I459" s="6">
        <f t="shared" si="49"/>
        <v>0.18999999999994976</v>
      </c>
    </row>
    <row r="460" spans="1:9" ht="15">
      <c r="A460" s="4">
        <v>4.57000000000005</v>
      </c>
      <c r="B460" s="5">
        <v>0.02</v>
      </c>
      <c r="C460" s="5">
        <v>0.0218</v>
      </c>
      <c r="D460" s="5">
        <f t="shared" si="46"/>
        <v>0.041800000000000004</v>
      </c>
      <c r="E460" s="5">
        <f t="shared" si="47"/>
        <v>0.1910260000000021</v>
      </c>
      <c r="F460" s="5">
        <f t="shared" si="48"/>
        <v>4.761026000000052</v>
      </c>
      <c r="G460" s="5">
        <f t="shared" si="51"/>
        <v>4.75</v>
      </c>
      <c r="H460" s="5">
        <f t="shared" si="50"/>
        <v>4.75</v>
      </c>
      <c r="I460" s="6">
        <f t="shared" si="49"/>
        <v>0.17999999999994998</v>
      </c>
    </row>
    <row r="461" spans="1:9" ht="15">
      <c r="A461" s="4">
        <v>4.58000000000005</v>
      </c>
      <c r="B461" s="5">
        <v>0.02</v>
      </c>
      <c r="C461" s="5">
        <v>0.0218</v>
      </c>
      <c r="D461" s="5">
        <f t="shared" si="46"/>
        <v>0.041800000000000004</v>
      </c>
      <c r="E461" s="5">
        <f t="shared" si="47"/>
        <v>0.1914440000000021</v>
      </c>
      <c r="F461" s="5">
        <f t="shared" si="48"/>
        <v>4.771444000000052</v>
      </c>
      <c r="G461" s="5">
        <f t="shared" si="51"/>
        <v>4.75</v>
      </c>
      <c r="H461" s="5">
        <f t="shared" si="50"/>
        <v>4.75</v>
      </c>
      <c r="I461" s="6">
        <f t="shared" si="49"/>
        <v>0.1699999999999502</v>
      </c>
    </row>
    <row r="462" spans="1:9" ht="15">
      <c r="A462" s="4">
        <v>4.59000000000005</v>
      </c>
      <c r="B462" s="5">
        <v>0.02</v>
      </c>
      <c r="C462" s="5">
        <v>0.0218</v>
      </c>
      <c r="D462" s="5">
        <f t="shared" si="46"/>
        <v>0.041800000000000004</v>
      </c>
      <c r="E462" s="5">
        <f t="shared" si="47"/>
        <v>0.1918620000000021</v>
      </c>
      <c r="F462" s="5">
        <f t="shared" si="48"/>
        <v>4.781862000000052</v>
      </c>
      <c r="G462" s="5">
        <f t="shared" si="51"/>
        <v>4.75</v>
      </c>
      <c r="H462" s="5">
        <f t="shared" si="50"/>
        <v>4.75</v>
      </c>
      <c r="I462" s="6">
        <f t="shared" si="49"/>
        <v>0.1599999999999504</v>
      </c>
    </row>
    <row r="463" spans="1:9" ht="15">
      <c r="A463" s="4">
        <v>4.60000000000005</v>
      </c>
      <c r="B463" s="5">
        <v>0.02</v>
      </c>
      <c r="C463" s="5">
        <v>0.0218</v>
      </c>
      <c r="D463" s="5">
        <f t="shared" si="46"/>
        <v>0.041800000000000004</v>
      </c>
      <c r="E463" s="5">
        <f t="shared" si="47"/>
        <v>0.19228000000000212</v>
      </c>
      <c r="F463" s="5">
        <f t="shared" si="48"/>
        <v>4.792280000000052</v>
      </c>
      <c r="G463" s="5">
        <f t="shared" si="51"/>
        <v>4.75</v>
      </c>
      <c r="H463" s="5">
        <f t="shared" si="50"/>
        <v>4.75</v>
      </c>
      <c r="I463" s="6">
        <f t="shared" si="49"/>
        <v>0.14999999999994973</v>
      </c>
    </row>
    <row r="464" spans="1:9" ht="15">
      <c r="A464" s="4">
        <v>4.61000000000005</v>
      </c>
      <c r="B464" s="5">
        <v>0.02</v>
      </c>
      <c r="C464" s="5">
        <v>0.0218</v>
      </c>
      <c r="D464" s="5">
        <f t="shared" si="46"/>
        <v>0.041800000000000004</v>
      </c>
      <c r="E464" s="5">
        <f t="shared" si="47"/>
        <v>0.19269800000000212</v>
      </c>
      <c r="F464" s="5">
        <f t="shared" si="48"/>
        <v>4.802698000000052</v>
      </c>
      <c r="G464" s="5">
        <f t="shared" si="51"/>
        <v>4.800000000000001</v>
      </c>
      <c r="H464" s="5">
        <f t="shared" si="50"/>
        <v>4.800000000000001</v>
      </c>
      <c r="I464" s="6">
        <f t="shared" si="49"/>
        <v>0.18999999999995065</v>
      </c>
    </row>
    <row r="465" spans="1:9" ht="15">
      <c r="A465" s="4">
        <v>4.62000000000005</v>
      </c>
      <c r="B465" s="5">
        <v>0.02</v>
      </c>
      <c r="C465" s="5">
        <v>0.0218</v>
      </c>
      <c r="D465" s="5">
        <f t="shared" si="46"/>
        <v>0.041800000000000004</v>
      </c>
      <c r="E465" s="5">
        <f t="shared" si="47"/>
        <v>0.1931160000000021</v>
      </c>
      <c r="F465" s="5">
        <f t="shared" si="48"/>
        <v>4.813116000000052</v>
      </c>
      <c r="G465" s="5">
        <f t="shared" si="51"/>
        <v>4.800000000000001</v>
      </c>
      <c r="H465" s="5">
        <f t="shared" si="50"/>
        <v>4.800000000000001</v>
      </c>
      <c r="I465" s="6">
        <f t="shared" si="49"/>
        <v>0.17999999999995087</v>
      </c>
    </row>
    <row r="466" spans="1:9" ht="15">
      <c r="A466" s="4">
        <v>4.63000000000005</v>
      </c>
      <c r="B466" s="5">
        <v>0.02</v>
      </c>
      <c r="C466" s="5">
        <v>0.0218</v>
      </c>
      <c r="D466" s="5">
        <f t="shared" si="46"/>
        <v>0.041800000000000004</v>
      </c>
      <c r="E466" s="5">
        <f t="shared" si="47"/>
        <v>0.1935340000000021</v>
      </c>
      <c r="F466" s="5">
        <f t="shared" si="48"/>
        <v>4.823534000000052</v>
      </c>
      <c r="G466" s="5">
        <f t="shared" si="51"/>
        <v>4.800000000000001</v>
      </c>
      <c r="H466" s="5">
        <f t="shared" si="50"/>
        <v>4.800000000000001</v>
      </c>
      <c r="I466" s="6">
        <f t="shared" si="49"/>
        <v>0.16999999999995108</v>
      </c>
    </row>
    <row r="467" spans="1:9" ht="15">
      <c r="A467" s="4">
        <v>4.64000000000005</v>
      </c>
      <c r="B467" s="5">
        <v>0.02</v>
      </c>
      <c r="C467" s="5">
        <v>0.0218</v>
      </c>
      <c r="D467" s="5">
        <f t="shared" si="46"/>
        <v>0.041800000000000004</v>
      </c>
      <c r="E467" s="5">
        <f t="shared" si="47"/>
        <v>0.19395200000000212</v>
      </c>
      <c r="F467" s="5">
        <f t="shared" si="48"/>
        <v>4.833952000000052</v>
      </c>
      <c r="G467" s="5">
        <f t="shared" si="51"/>
        <v>4.800000000000001</v>
      </c>
      <c r="H467" s="5">
        <f t="shared" si="50"/>
        <v>4.800000000000001</v>
      </c>
      <c r="I467" s="6">
        <f t="shared" si="49"/>
        <v>0.1599999999999504</v>
      </c>
    </row>
    <row r="468" spans="1:9" ht="15">
      <c r="A468" s="4">
        <v>4.65000000000005</v>
      </c>
      <c r="B468" s="5">
        <v>0.02</v>
      </c>
      <c r="C468" s="5">
        <v>0.0218</v>
      </c>
      <c r="D468" s="5">
        <f t="shared" si="46"/>
        <v>0.041800000000000004</v>
      </c>
      <c r="E468" s="5">
        <f t="shared" si="47"/>
        <v>0.19437000000000212</v>
      </c>
      <c r="F468" s="5">
        <f t="shared" si="48"/>
        <v>4.844370000000052</v>
      </c>
      <c r="G468" s="5">
        <f t="shared" si="51"/>
        <v>4.800000000000001</v>
      </c>
      <c r="H468" s="5">
        <f t="shared" si="50"/>
        <v>4.800000000000001</v>
      </c>
      <c r="I468" s="6">
        <f t="shared" si="49"/>
        <v>0.14999999999995062</v>
      </c>
    </row>
    <row r="469" spans="1:9" ht="15">
      <c r="A469" s="4">
        <v>4.66000000000005</v>
      </c>
      <c r="B469" s="5">
        <v>0.02</v>
      </c>
      <c r="C469" s="5">
        <v>0.0218</v>
      </c>
      <c r="D469" s="5">
        <f t="shared" si="46"/>
        <v>0.041800000000000004</v>
      </c>
      <c r="E469" s="5">
        <f t="shared" si="47"/>
        <v>0.1947880000000021</v>
      </c>
      <c r="F469" s="5">
        <f t="shared" si="48"/>
        <v>4.854788000000052</v>
      </c>
      <c r="G469" s="5">
        <f t="shared" si="51"/>
        <v>4.8500000000000005</v>
      </c>
      <c r="H469" s="5">
        <f t="shared" si="50"/>
        <v>4.8500000000000005</v>
      </c>
      <c r="I469" s="6">
        <f t="shared" si="49"/>
        <v>0.18999999999995065</v>
      </c>
    </row>
    <row r="470" spans="1:9" ht="15">
      <c r="A470" s="4">
        <v>4.67000000000005</v>
      </c>
      <c r="B470" s="5">
        <v>0.02</v>
      </c>
      <c r="C470" s="5">
        <v>0.0218</v>
      </c>
      <c r="D470" s="5">
        <f t="shared" si="46"/>
        <v>0.041800000000000004</v>
      </c>
      <c r="E470" s="5">
        <f t="shared" si="47"/>
        <v>0.1952060000000021</v>
      </c>
      <c r="F470" s="5">
        <f t="shared" si="48"/>
        <v>4.865206000000052</v>
      </c>
      <c r="G470" s="5">
        <f t="shared" si="51"/>
        <v>4.8500000000000005</v>
      </c>
      <c r="H470" s="5">
        <f t="shared" si="50"/>
        <v>4.8500000000000005</v>
      </c>
      <c r="I470" s="6">
        <f t="shared" si="49"/>
        <v>0.17999999999995087</v>
      </c>
    </row>
    <row r="471" spans="1:9" ht="15">
      <c r="A471" s="4">
        <v>4.68000000000005</v>
      </c>
      <c r="B471" s="5">
        <v>0.02</v>
      </c>
      <c r="C471" s="5">
        <v>0.0218</v>
      </c>
      <c r="D471" s="5">
        <f t="shared" si="46"/>
        <v>0.041800000000000004</v>
      </c>
      <c r="E471" s="5">
        <f t="shared" si="47"/>
        <v>0.19562400000000213</v>
      </c>
      <c r="F471" s="5">
        <f t="shared" si="48"/>
        <v>4.875624000000053</v>
      </c>
      <c r="G471" s="5">
        <f t="shared" si="51"/>
        <v>4.8500000000000005</v>
      </c>
      <c r="H471" s="5">
        <f t="shared" si="50"/>
        <v>4.8500000000000005</v>
      </c>
      <c r="I471" s="6">
        <f t="shared" si="49"/>
        <v>0.1699999999999502</v>
      </c>
    </row>
    <row r="472" spans="1:9" ht="15">
      <c r="A472" s="4">
        <v>4.69000000000005</v>
      </c>
      <c r="B472" s="5">
        <v>0.02</v>
      </c>
      <c r="C472" s="5">
        <v>0.0218</v>
      </c>
      <c r="D472" s="5">
        <f t="shared" si="46"/>
        <v>0.041800000000000004</v>
      </c>
      <c r="E472" s="5">
        <f t="shared" si="47"/>
        <v>0.1960420000000021</v>
      </c>
      <c r="F472" s="5">
        <f t="shared" si="48"/>
        <v>4.886042000000052</v>
      </c>
      <c r="G472" s="5">
        <f t="shared" si="51"/>
        <v>4.8500000000000005</v>
      </c>
      <c r="H472" s="5">
        <f t="shared" si="50"/>
        <v>4.8500000000000005</v>
      </c>
      <c r="I472" s="6">
        <f t="shared" si="49"/>
        <v>0.1599999999999504</v>
      </c>
    </row>
    <row r="473" spans="1:9" ht="15">
      <c r="A473" s="4">
        <v>4.70000000000005</v>
      </c>
      <c r="B473" s="5">
        <v>0.02</v>
      </c>
      <c r="C473" s="5">
        <v>0.0218</v>
      </c>
      <c r="D473" s="5">
        <f t="shared" si="46"/>
        <v>0.041800000000000004</v>
      </c>
      <c r="E473" s="5">
        <f t="shared" si="47"/>
        <v>0.1964600000000021</v>
      </c>
      <c r="F473" s="5">
        <f t="shared" si="48"/>
        <v>4.896460000000052</v>
      </c>
      <c r="G473" s="5">
        <f t="shared" si="51"/>
        <v>4.8500000000000005</v>
      </c>
      <c r="H473" s="5">
        <f t="shared" si="50"/>
        <v>4.8500000000000005</v>
      </c>
      <c r="I473" s="6">
        <f t="shared" si="49"/>
        <v>0.14999999999995062</v>
      </c>
    </row>
    <row r="474" spans="1:9" ht="15">
      <c r="A474" s="4">
        <v>4.71000000000005</v>
      </c>
      <c r="B474" s="5">
        <v>0.02</v>
      </c>
      <c r="C474" s="5">
        <v>0.0218</v>
      </c>
      <c r="D474" s="5">
        <f t="shared" si="46"/>
        <v>0.041800000000000004</v>
      </c>
      <c r="E474" s="5">
        <f t="shared" si="47"/>
        <v>0.1968780000000021</v>
      </c>
      <c r="F474" s="5">
        <f t="shared" si="48"/>
        <v>4.906878000000052</v>
      </c>
      <c r="G474" s="5">
        <f t="shared" si="51"/>
        <v>4.9</v>
      </c>
      <c r="H474" s="5">
        <f t="shared" si="50"/>
        <v>4.9</v>
      </c>
      <c r="I474" s="6">
        <f t="shared" si="49"/>
        <v>0.18999999999995065</v>
      </c>
    </row>
    <row r="475" spans="1:9" ht="15">
      <c r="A475" s="4">
        <v>4.72000000000005</v>
      </c>
      <c r="B475" s="5">
        <v>0.02</v>
      </c>
      <c r="C475" s="5">
        <v>0.0218</v>
      </c>
      <c r="D475" s="5">
        <f t="shared" si="46"/>
        <v>0.041800000000000004</v>
      </c>
      <c r="E475" s="5">
        <f t="shared" si="47"/>
        <v>0.19729600000000214</v>
      </c>
      <c r="F475" s="5">
        <f t="shared" si="48"/>
        <v>4.917296000000053</v>
      </c>
      <c r="G475" s="5">
        <f t="shared" si="51"/>
        <v>4.9</v>
      </c>
      <c r="H475" s="5">
        <f t="shared" si="50"/>
        <v>4.9</v>
      </c>
      <c r="I475" s="6">
        <f t="shared" si="49"/>
        <v>0.17999999999994998</v>
      </c>
    </row>
    <row r="476" spans="1:9" ht="15">
      <c r="A476" s="4">
        <v>4.73000000000005</v>
      </c>
      <c r="B476" s="5">
        <v>0.02</v>
      </c>
      <c r="C476" s="5">
        <v>0.0218</v>
      </c>
      <c r="D476" s="5">
        <f t="shared" si="46"/>
        <v>0.041800000000000004</v>
      </c>
      <c r="E476" s="5">
        <f t="shared" si="47"/>
        <v>0.1977140000000021</v>
      </c>
      <c r="F476" s="5">
        <f t="shared" si="48"/>
        <v>4.927714000000052</v>
      </c>
      <c r="G476" s="5">
        <f t="shared" si="51"/>
        <v>4.9</v>
      </c>
      <c r="H476" s="5">
        <f t="shared" si="50"/>
        <v>4.9</v>
      </c>
      <c r="I476" s="6">
        <f t="shared" si="49"/>
        <v>0.1699999999999502</v>
      </c>
    </row>
    <row r="477" spans="1:9" ht="15">
      <c r="A477" s="4">
        <v>4.74000000000005</v>
      </c>
      <c r="B477" s="5">
        <v>0.02</v>
      </c>
      <c r="C477" s="5">
        <v>0.0218</v>
      </c>
      <c r="D477" s="5">
        <f t="shared" si="46"/>
        <v>0.041800000000000004</v>
      </c>
      <c r="E477" s="5">
        <f t="shared" si="47"/>
        <v>0.1981320000000021</v>
      </c>
      <c r="F477" s="5">
        <f t="shared" si="48"/>
        <v>4.938132000000052</v>
      </c>
      <c r="G477" s="5">
        <f t="shared" si="51"/>
        <v>4.9</v>
      </c>
      <c r="H477" s="5">
        <f t="shared" si="50"/>
        <v>4.9</v>
      </c>
      <c r="I477" s="6">
        <f t="shared" si="49"/>
        <v>0.1599999999999504</v>
      </c>
    </row>
    <row r="478" spans="1:9" ht="15">
      <c r="A478" s="4">
        <v>4.75000000000005</v>
      </c>
      <c r="B478" s="5">
        <v>0.02</v>
      </c>
      <c r="C478" s="5">
        <v>0.0218</v>
      </c>
      <c r="D478" s="5">
        <f t="shared" si="46"/>
        <v>0.041800000000000004</v>
      </c>
      <c r="E478" s="5">
        <f t="shared" si="47"/>
        <v>0.19855000000000209</v>
      </c>
      <c r="F478" s="5">
        <f t="shared" si="48"/>
        <v>4.9485500000000515</v>
      </c>
      <c r="G478" s="5">
        <f t="shared" si="51"/>
        <v>4.9</v>
      </c>
      <c r="H478" s="5">
        <f t="shared" si="50"/>
        <v>4.9</v>
      </c>
      <c r="I478" s="6">
        <f t="shared" si="49"/>
        <v>0.14999999999995062</v>
      </c>
    </row>
    <row r="479" spans="1:9" ht="15">
      <c r="A479" s="4">
        <v>4.76000000000005</v>
      </c>
      <c r="B479" s="5">
        <v>0.02</v>
      </c>
      <c r="C479" s="5">
        <v>0.0218</v>
      </c>
      <c r="D479" s="5">
        <f t="shared" si="46"/>
        <v>0.041800000000000004</v>
      </c>
      <c r="E479" s="5">
        <f t="shared" si="47"/>
        <v>0.19896800000000212</v>
      </c>
      <c r="F479" s="5">
        <f t="shared" si="48"/>
        <v>4.958968000000053</v>
      </c>
      <c r="G479" s="5">
        <f t="shared" si="51"/>
        <v>4.95</v>
      </c>
      <c r="H479" s="5">
        <f t="shared" si="50"/>
        <v>4.95</v>
      </c>
      <c r="I479" s="6">
        <f t="shared" si="49"/>
        <v>0.18999999999994976</v>
      </c>
    </row>
    <row r="480" spans="1:9" ht="15">
      <c r="A480" s="4">
        <v>4.77000000000005</v>
      </c>
      <c r="B480" s="5">
        <v>0.02</v>
      </c>
      <c r="C480" s="5">
        <v>0.0218</v>
      </c>
      <c r="D480" s="5">
        <f t="shared" si="46"/>
        <v>0.041800000000000004</v>
      </c>
      <c r="E480" s="5">
        <f t="shared" si="47"/>
        <v>0.19938600000000212</v>
      </c>
      <c r="F480" s="5">
        <f t="shared" si="48"/>
        <v>4.9693860000000525</v>
      </c>
      <c r="G480" s="5">
        <f t="shared" si="51"/>
        <v>4.95</v>
      </c>
      <c r="H480" s="5">
        <f t="shared" si="50"/>
        <v>4.95</v>
      </c>
      <c r="I480" s="6">
        <f t="shared" si="49"/>
        <v>0.17999999999994998</v>
      </c>
    </row>
    <row r="481" spans="1:9" ht="15">
      <c r="A481" s="4">
        <v>4.78000000000005</v>
      </c>
      <c r="B481" s="5">
        <v>0.02</v>
      </c>
      <c r="C481" s="5">
        <v>0.0218</v>
      </c>
      <c r="D481" s="5">
        <f t="shared" si="46"/>
        <v>0.041800000000000004</v>
      </c>
      <c r="E481" s="5">
        <f t="shared" si="47"/>
        <v>0.19980400000000212</v>
      </c>
      <c r="F481" s="5">
        <f t="shared" si="48"/>
        <v>4.979804000000052</v>
      </c>
      <c r="G481" s="5">
        <f t="shared" si="51"/>
        <v>4.95</v>
      </c>
      <c r="H481" s="5">
        <f t="shared" si="50"/>
        <v>4.95</v>
      </c>
      <c r="I481" s="6">
        <f t="shared" si="49"/>
        <v>0.1699999999999502</v>
      </c>
    </row>
    <row r="482" spans="1:9" ht="15">
      <c r="A482" s="4">
        <v>4.79000000000005</v>
      </c>
      <c r="B482" s="5">
        <v>0.02</v>
      </c>
      <c r="C482" s="5">
        <v>0.0218</v>
      </c>
      <c r="D482" s="5">
        <f t="shared" si="46"/>
        <v>0.041800000000000004</v>
      </c>
      <c r="E482" s="5">
        <f t="shared" si="47"/>
        <v>0.2002220000000021</v>
      </c>
      <c r="F482" s="5">
        <f t="shared" si="48"/>
        <v>4.990222000000052</v>
      </c>
      <c r="G482" s="5">
        <f t="shared" si="51"/>
        <v>4.95</v>
      </c>
      <c r="H482" s="5">
        <f t="shared" si="50"/>
        <v>4.95</v>
      </c>
      <c r="I482" s="6">
        <f t="shared" si="49"/>
        <v>0.1599999999999504</v>
      </c>
    </row>
    <row r="483" spans="1:9" ht="15">
      <c r="A483" s="4">
        <v>4.80000000000005</v>
      </c>
      <c r="B483" s="5">
        <v>0.02</v>
      </c>
      <c r="C483" s="5">
        <v>0.0218</v>
      </c>
      <c r="D483" s="5">
        <f t="shared" si="46"/>
        <v>0.041800000000000004</v>
      </c>
      <c r="E483" s="5">
        <f t="shared" si="47"/>
        <v>0.2006400000000021</v>
      </c>
      <c r="F483" s="5">
        <f t="shared" si="48"/>
        <v>5.000640000000051</v>
      </c>
      <c r="G483" s="5">
        <f t="shared" si="51"/>
        <v>5</v>
      </c>
      <c r="H483" s="5">
        <f t="shared" si="50"/>
        <v>5</v>
      </c>
      <c r="I483" s="6">
        <f t="shared" si="49"/>
        <v>0.19999999999995044</v>
      </c>
    </row>
    <row r="484" spans="1:9" ht="15">
      <c r="A484" s="4">
        <v>4.81000000000005</v>
      </c>
      <c r="B484" s="5">
        <v>0.02</v>
      </c>
      <c r="C484" s="5">
        <v>0.0218</v>
      </c>
      <c r="D484" s="5">
        <f t="shared" si="46"/>
        <v>0.041800000000000004</v>
      </c>
      <c r="E484" s="5">
        <f t="shared" si="47"/>
        <v>0.20105800000000212</v>
      </c>
      <c r="F484" s="5">
        <f t="shared" si="48"/>
        <v>5.011058000000053</v>
      </c>
      <c r="G484" s="5">
        <f t="shared" si="51"/>
        <v>5</v>
      </c>
      <c r="H484" s="5">
        <f t="shared" si="50"/>
        <v>5</v>
      </c>
      <c r="I484" s="6">
        <f t="shared" si="49"/>
        <v>0.18999999999994976</v>
      </c>
    </row>
    <row r="485" spans="1:9" ht="15">
      <c r="A485" s="4">
        <v>4.82000000000005</v>
      </c>
      <c r="B485" s="5">
        <v>0.02</v>
      </c>
      <c r="C485" s="5">
        <v>0.0218</v>
      </c>
      <c r="D485" s="5">
        <f t="shared" si="46"/>
        <v>0.041800000000000004</v>
      </c>
      <c r="E485" s="5">
        <f t="shared" si="47"/>
        <v>0.2014760000000021</v>
      </c>
      <c r="F485" s="5">
        <f t="shared" si="48"/>
        <v>5.021476000000052</v>
      </c>
      <c r="G485" s="5">
        <f t="shared" si="51"/>
        <v>5</v>
      </c>
      <c r="H485" s="5">
        <f t="shared" si="50"/>
        <v>5</v>
      </c>
      <c r="I485" s="6">
        <f t="shared" si="49"/>
        <v>0.17999999999994998</v>
      </c>
    </row>
    <row r="486" spans="1:9" ht="15">
      <c r="A486" s="4">
        <v>4.83000000000006</v>
      </c>
      <c r="B486" s="5">
        <v>0.02</v>
      </c>
      <c r="C486" s="5">
        <v>0.0218</v>
      </c>
      <c r="D486" s="5">
        <f t="shared" si="46"/>
        <v>0.041800000000000004</v>
      </c>
      <c r="E486" s="5">
        <f t="shared" si="47"/>
        <v>0.20189400000000252</v>
      </c>
      <c r="F486" s="5">
        <f t="shared" si="48"/>
        <v>5.0318940000000625</v>
      </c>
      <c r="G486" s="5">
        <f t="shared" si="51"/>
        <v>5</v>
      </c>
      <c r="H486" s="5">
        <f t="shared" si="50"/>
        <v>5</v>
      </c>
      <c r="I486" s="6">
        <f t="shared" si="49"/>
        <v>0.16999999999994042</v>
      </c>
    </row>
    <row r="487" spans="1:9" ht="15">
      <c r="A487" s="4">
        <v>4.84000000000006</v>
      </c>
      <c r="B487" s="5">
        <v>0.02</v>
      </c>
      <c r="C487" s="5">
        <v>0.0218</v>
      </c>
      <c r="D487" s="5">
        <f t="shared" si="46"/>
        <v>0.041800000000000004</v>
      </c>
      <c r="E487" s="5">
        <f t="shared" si="47"/>
        <v>0.20231200000000255</v>
      </c>
      <c r="F487" s="5">
        <f t="shared" si="48"/>
        <v>5.042312000000063</v>
      </c>
      <c r="G487" s="5">
        <f t="shared" si="51"/>
        <v>5</v>
      </c>
      <c r="H487" s="5">
        <f t="shared" si="50"/>
        <v>5</v>
      </c>
      <c r="I487" s="6">
        <f t="shared" si="49"/>
        <v>0.15999999999993975</v>
      </c>
    </row>
    <row r="488" spans="1:9" ht="15">
      <c r="A488" s="4">
        <v>4.85000000000006</v>
      </c>
      <c r="B488" s="5">
        <v>0.02</v>
      </c>
      <c r="C488" s="5">
        <v>0.0218</v>
      </c>
      <c r="D488" s="5">
        <f t="shared" si="46"/>
        <v>0.041800000000000004</v>
      </c>
      <c r="E488" s="5">
        <f t="shared" si="47"/>
        <v>0.20273000000000252</v>
      </c>
      <c r="F488" s="5">
        <f t="shared" si="48"/>
        <v>5.052730000000063</v>
      </c>
      <c r="G488" s="5">
        <f t="shared" si="51"/>
        <v>5.050000000000001</v>
      </c>
      <c r="H488" s="5">
        <f t="shared" si="50"/>
        <v>5.050000000000001</v>
      </c>
      <c r="I488" s="6">
        <f t="shared" si="49"/>
        <v>0.19999999999994067</v>
      </c>
    </row>
    <row r="489" spans="1:9" ht="15">
      <c r="A489" s="4">
        <v>4.86000000000006</v>
      </c>
      <c r="B489" s="5">
        <v>0.02</v>
      </c>
      <c r="C489" s="5">
        <v>0.0218</v>
      </c>
      <c r="D489" s="5">
        <f t="shared" si="46"/>
        <v>0.041800000000000004</v>
      </c>
      <c r="E489" s="5">
        <f t="shared" si="47"/>
        <v>0.20314800000000252</v>
      </c>
      <c r="F489" s="5">
        <f t="shared" si="48"/>
        <v>5.063148000000062</v>
      </c>
      <c r="G489" s="5">
        <f t="shared" si="51"/>
        <v>5.050000000000001</v>
      </c>
      <c r="H489" s="5">
        <f t="shared" si="50"/>
        <v>5.050000000000001</v>
      </c>
      <c r="I489" s="6">
        <f t="shared" si="49"/>
        <v>0.18999999999994088</v>
      </c>
    </row>
    <row r="490" spans="1:9" ht="15">
      <c r="A490" s="4">
        <v>4.87000000000006</v>
      </c>
      <c r="B490" s="5">
        <v>0.02</v>
      </c>
      <c r="C490" s="5">
        <v>0.0218</v>
      </c>
      <c r="D490" s="5">
        <f t="shared" si="46"/>
        <v>0.041800000000000004</v>
      </c>
      <c r="E490" s="5">
        <f t="shared" si="47"/>
        <v>0.20356600000000252</v>
      </c>
      <c r="F490" s="5">
        <f t="shared" si="48"/>
        <v>5.073566000000062</v>
      </c>
      <c r="G490" s="5">
        <f t="shared" si="51"/>
        <v>5.050000000000001</v>
      </c>
      <c r="H490" s="5">
        <f t="shared" si="50"/>
        <v>5.050000000000001</v>
      </c>
      <c r="I490" s="6">
        <f t="shared" si="49"/>
        <v>0.1799999999999411</v>
      </c>
    </row>
    <row r="491" spans="1:9" ht="15">
      <c r="A491" s="4">
        <v>4.88000000000006</v>
      </c>
      <c r="B491" s="5">
        <v>0.02</v>
      </c>
      <c r="C491" s="5">
        <v>0.0218</v>
      </c>
      <c r="D491" s="5">
        <f t="shared" si="46"/>
        <v>0.041800000000000004</v>
      </c>
      <c r="E491" s="5">
        <f t="shared" si="47"/>
        <v>0.20398400000000255</v>
      </c>
      <c r="F491" s="5">
        <f t="shared" si="48"/>
        <v>5.083984000000063</v>
      </c>
      <c r="G491" s="5">
        <f t="shared" si="51"/>
        <v>5.050000000000001</v>
      </c>
      <c r="H491" s="5">
        <f t="shared" si="50"/>
        <v>5.050000000000001</v>
      </c>
      <c r="I491" s="6">
        <f t="shared" si="49"/>
        <v>0.16999999999994042</v>
      </c>
    </row>
    <row r="492" spans="1:9" ht="15">
      <c r="A492" s="4">
        <v>4.89000000000006</v>
      </c>
      <c r="B492" s="5">
        <v>0.02</v>
      </c>
      <c r="C492" s="5">
        <v>0.0218</v>
      </c>
      <c r="D492" s="5">
        <f t="shared" si="46"/>
        <v>0.041800000000000004</v>
      </c>
      <c r="E492" s="5">
        <f t="shared" si="47"/>
        <v>0.20440200000000253</v>
      </c>
      <c r="F492" s="5">
        <f t="shared" si="48"/>
        <v>5.094402000000063</v>
      </c>
      <c r="G492" s="5">
        <f t="shared" si="51"/>
        <v>5.050000000000001</v>
      </c>
      <c r="H492" s="5">
        <f t="shared" si="50"/>
        <v>5.050000000000001</v>
      </c>
      <c r="I492" s="6">
        <f t="shared" si="49"/>
        <v>0.15999999999994063</v>
      </c>
    </row>
    <row r="493" spans="1:9" ht="15">
      <c r="A493" s="4">
        <v>4.90000000000006</v>
      </c>
      <c r="B493" s="5">
        <v>0.02</v>
      </c>
      <c r="C493" s="5">
        <v>0.0218</v>
      </c>
      <c r="D493" s="5">
        <f t="shared" si="46"/>
        <v>0.041800000000000004</v>
      </c>
      <c r="E493" s="5">
        <f t="shared" si="47"/>
        <v>0.20482000000000253</v>
      </c>
      <c r="F493" s="5">
        <f t="shared" si="48"/>
        <v>5.104820000000062</v>
      </c>
      <c r="G493" s="5">
        <f t="shared" si="51"/>
        <v>5.1000000000000005</v>
      </c>
      <c r="H493" s="5">
        <f t="shared" si="50"/>
        <v>5.1000000000000005</v>
      </c>
      <c r="I493" s="6">
        <f t="shared" si="49"/>
        <v>0.19999999999994067</v>
      </c>
    </row>
    <row r="494" spans="1:9" ht="15">
      <c r="A494" s="4">
        <v>4.91000000000006</v>
      </c>
      <c r="B494" s="5">
        <v>0.02</v>
      </c>
      <c r="C494" s="5">
        <v>0.0218</v>
      </c>
      <c r="D494" s="5">
        <f t="shared" si="46"/>
        <v>0.041800000000000004</v>
      </c>
      <c r="E494" s="5">
        <f t="shared" si="47"/>
        <v>0.2052380000000025</v>
      </c>
      <c r="F494" s="5">
        <f t="shared" si="48"/>
        <v>5.115238000000062</v>
      </c>
      <c r="G494" s="5">
        <f t="shared" si="51"/>
        <v>5.1000000000000005</v>
      </c>
      <c r="H494" s="5">
        <f t="shared" si="50"/>
        <v>5.1000000000000005</v>
      </c>
      <c r="I494" s="6">
        <f t="shared" si="49"/>
        <v>0.18999999999994088</v>
      </c>
    </row>
    <row r="495" spans="1:9" ht="15">
      <c r="A495" s="4">
        <v>4.92000000000006</v>
      </c>
      <c r="B495" s="5">
        <v>0.02</v>
      </c>
      <c r="C495" s="5">
        <v>0.0218</v>
      </c>
      <c r="D495" s="5">
        <f t="shared" si="46"/>
        <v>0.041800000000000004</v>
      </c>
      <c r="E495" s="5">
        <f t="shared" si="47"/>
        <v>0.20565600000000253</v>
      </c>
      <c r="F495" s="5">
        <f t="shared" si="48"/>
        <v>5.125656000000063</v>
      </c>
      <c r="G495" s="5">
        <f t="shared" si="51"/>
        <v>5.1000000000000005</v>
      </c>
      <c r="H495" s="5">
        <f t="shared" si="50"/>
        <v>5.1000000000000005</v>
      </c>
      <c r="I495" s="6">
        <f t="shared" si="49"/>
        <v>0.1799999999999402</v>
      </c>
    </row>
    <row r="496" spans="1:9" ht="15">
      <c r="A496" s="4">
        <v>4.93000000000006</v>
      </c>
      <c r="B496" s="5">
        <v>0.02</v>
      </c>
      <c r="C496" s="5">
        <v>0.0218</v>
      </c>
      <c r="D496" s="5">
        <f t="shared" si="46"/>
        <v>0.041800000000000004</v>
      </c>
      <c r="E496" s="5">
        <f t="shared" si="47"/>
        <v>0.20607400000000253</v>
      </c>
      <c r="F496" s="5">
        <f t="shared" si="48"/>
        <v>5.136074000000063</v>
      </c>
      <c r="G496" s="5">
        <f t="shared" si="51"/>
        <v>5.1000000000000005</v>
      </c>
      <c r="H496" s="5">
        <f t="shared" si="50"/>
        <v>5.1000000000000005</v>
      </c>
      <c r="I496" s="6">
        <f t="shared" si="49"/>
        <v>0.16999999999994042</v>
      </c>
    </row>
    <row r="497" spans="1:9" ht="15">
      <c r="A497" s="4">
        <v>4.94000000000006</v>
      </c>
      <c r="B497" s="5">
        <v>0.02</v>
      </c>
      <c r="C497" s="5">
        <v>0.0218</v>
      </c>
      <c r="D497" s="5">
        <f t="shared" si="46"/>
        <v>0.041800000000000004</v>
      </c>
      <c r="E497" s="5">
        <f t="shared" si="47"/>
        <v>0.20649200000000253</v>
      </c>
      <c r="F497" s="5">
        <f t="shared" si="48"/>
        <v>5.1464920000000625</v>
      </c>
      <c r="G497" s="5">
        <f t="shared" si="51"/>
        <v>5.1000000000000005</v>
      </c>
      <c r="H497" s="5">
        <f t="shared" si="50"/>
        <v>5.1000000000000005</v>
      </c>
      <c r="I497" s="6">
        <f t="shared" si="49"/>
        <v>0.15999999999994063</v>
      </c>
    </row>
    <row r="498" spans="1:9" ht="15">
      <c r="A498" s="4">
        <v>4.95000000000006</v>
      </c>
      <c r="B498" s="5">
        <v>0.02</v>
      </c>
      <c r="C498" s="5">
        <v>0.0218</v>
      </c>
      <c r="D498" s="5">
        <f t="shared" si="46"/>
        <v>0.041800000000000004</v>
      </c>
      <c r="E498" s="5">
        <f t="shared" si="47"/>
        <v>0.2069100000000025</v>
      </c>
      <c r="F498" s="5">
        <f t="shared" si="48"/>
        <v>5.156910000000062</v>
      </c>
      <c r="G498" s="5">
        <f t="shared" si="51"/>
        <v>5.15</v>
      </c>
      <c r="H498" s="5">
        <f t="shared" si="50"/>
        <v>5.15</v>
      </c>
      <c r="I498" s="6">
        <f t="shared" si="49"/>
        <v>0.19999999999994067</v>
      </c>
    </row>
    <row r="499" spans="1:9" ht="15">
      <c r="A499" s="4">
        <v>4.96000000000006</v>
      </c>
      <c r="B499" s="5">
        <v>0.02</v>
      </c>
      <c r="C499" s="5">
        <v>0.0218</v>
      </c>
      <c r="D499" s="5">
        <f t="shared" si="46"/>
        <v>0.041800000000000004</v>
      </c>
      <c r="E499" s="5">
        <f t="shared" si="47"/>
        <v>0.20732800000000254</v>
      </c>
      <c r="F499" s="5">
        <f t="shared" si="48"/>
        <v>5.1673280000000625</v>
      </c>
      <c r="G499" s="5">
        <f t="shared" si="51"/>
        <v>5.15</v>
      </c>
      <c r="H499" s="5">
        <f t="shared" si="50"/>
        <v>5.15</v>
      </c>
      <c r="I499" s="6">
        <f t="shared" si="49"/>
        <v>0.18999999999994</v>
      </c>
    </row>
    <row r="500" spans="1:9" ht="15">
      <c r="A500" s="4">
        <v>4.97000000000006</v>
      </c>
      <c r="B500" s="5">
        <v>0.02</v>
      </c>
      <c r="C500" s="5">
        <v>0.0218</v>
      </c>
      <c r="D500" s="5">
        <f t="shared" si="46"/>
        <v>0.041800000000000004</v>
      </c>
      <c r="E500" s="5">
        <f t="shared" si="47"/>
        <v>0.20774600000000254</v>
      </c>
      <c r="F500" s="5">
        <f t="shared" si="48"/>
        <v>5.177746000000063</v>
      </c>
      <c r="G500" s="5">
        <f t="shared" si="51"/>
        <v>5.15</v>
      </c>
      <c r="H500" s="5">
        <f t="shared" si="50"/>
        <v>5.15</v>
      </c>
      <c r="I500" s="6">
        <f t="shared" si="49"/>
        <v>0.1799999999999402</v>
      </c>
    </row>
    <row r="501" spans="1:9" ht="15">
      <c r="A501" s="4">
        <v>4.98000000000006</v>
      </c>
      <c r="B501" s="5">
        <v>0.02</v>
      </c>
      <c r="C501" s="5">
        <v>0.0218</v>
      </c>
      <c r="D501" s="5">
        <f t="shared" si="46"/>
        <v>0.041800000000000004</v>
      </c>
      <c r="E501" s="5">
        <f t="shared" si="47"/>
        <v>0.2081640000000025</v>
      </c>
      <c r="F501" s="5">
        <f t="shared" si="48"/>
        <v>5.188164000000063</v>
      </c>
      <c r="G501" s="5">
        <f t="shared" si="51"/>
        <v>5.15</v>
      </c>
      <c r="H501" s="5">
        <f t="shared" si="50"/>
        <v>5.15</v>
      </c>
      <c r="I501" s="6">
        <f t="shared" si="49"/>
        <v>0.16999999999994042</v>
      </c>
    </row>
    <row r="502" spans="1:9" ht="15">
      <c r="A502" s="4">
        <v>4.99000000000006</v>
      </c>
      <c r="B502" s="5">
        <v>0.02</v>
      </c>
      <c r="C502" s="5">
        <v>0.0218</v>
      </c>
      <c r="D502" s="5">
        <f>B502+C502</f>
        <v>0.041800000000000004</v>
      </c>
      <c r="E502" s="5">
        <f>A502*D502</f>
        <v>0.20858200000000252</v>
      </c>
      <c r="F502" s="5">
        <f>A502+E502</f>
        <v>5.198582000000062</v>
      </c>
      <c r="G502" s="5">
        <f t="shared" si="51"/>
        <v>5.15</v>
      </c>
      <c r="H502" s="5">
        <f t="shared" si="50"/>
        <v>5.15</v>
      </c>
      <c r="I502" s="6">
        <f t="shared" si="49"/>
        <v>0.15999999999994063</v>
      </c>
    </row>
    <row r="503" spans="1:9" ht="15">
      <c r="A503" s="4">
        <v>5.00000000000006</v>
      </c>
      <c r="B503" s="5">
        <v>0.02</v>
      </c>
      <c r="C503" s="5">
        <v>0.0218</v>
      </c>
      <c r="D503" s="5">
        <f>B503+C503</f>
        <v>0.041800000000000004</v>
      </c>
      <c r="E503" s="5">
        <f>A503*D503</f>
        <v>0.20900000000000254</v>
      </c>
      <c r="F503" s="5">
        <f>A503+E503</f>
        <v>5.209000000000063</v>
      </c>
      <c r="G503" s="5">
        <f t="shared" si="51"/>
        <v>5.2</v>
      </c>
      <c r="H503" s="5">
        <f t="shared" si="50"/>
        <v>5.2</v>
      </c>
      <c r="I503" s="6">
        <f t="shared" si="49"/>
        <v>0.19999999999993978</v>
      </c>
    </row>
  </sheetData>
  <sheetProtection/>
  <printOptions/>
  <pageMargins left="0.7" right="0.7" top="0.75" bottom="0.75" header="0.3" footer="0.3"/>
  <pageSetup horizontalDpi="600" verticalDpi="600" orientation="landscape"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USDA/FNS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Paid Lunch Equity: School Year 2012-2013 Calculations and Tool</dc:title>
  <dc:subject/>
  <dc:creator>mramirez</dc:creator>
  <cp:keywords>Paid Lunch Equity</cp:keywords>
  <dc:description/>
  <cp:lastModifiedBy>aaq17616</cp:lastModifiedBy>
  <cp:lastPrinted>2013-03-13T15:49:33Z</cp:lastPrinted>
  <dcterms:created xsi:type="dcterms:W3CDTF">2011-05-25T19:12:04Z</dcterms:created>
  <dcterms:modified xsi:type="dcterms:W3CDTF">2013-03-13T15:50:02Z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